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2" tabRatio="714" activeTab="2"/>
  </bookViews>
  <sheets>
    <sheet name="次年度売上計画算出表のスフトについて" sheetId="1" r:id="rId1"/>
    <sheet name="次年度売上計画(A)" sheetId="2" r:id="rId2"/>
    <sheet name="次年度売上計画 (B)" sheetId="3" r:id="rId3"/>
  </sheets>
  <definedNames>
    <definedName name="_xlnm.Print_Area" localSheetId="2">'次年度売上計画 (B)'!$A$1:$AF$34</definedName>
    <definedName name="_xlnm.Print_Area" localSheetId="1">'次年度売上計画(A)'!$A$1:$AF$34</definedName>
  </definedNames>
  <calcPr fullCalcOnLoad="1"/>
</workbook>
</file>

<file path=xl/sharedStrings.xml><?xml version="1.0" encoding="utf-8"?>
<sst xmlns="http://schemas.openxmlformats.org/spreadsheetml/2006/main" count="203" uniqueCount="125">
  <si>
    <t>売上実績</t>
  </si>
  <si>
    <t>移動平均</t>
  </si>
  <si>
    <t>中央化平均</t>
  </si>
  <si>
    <t>季節指数</t>
  </si>
  <si>
    <t>周期的変動</t>
  </si>
  <si>
    <t>販売予測値</t>
  </si>
  <si>
    <t>月</t>
  </si>
  <si>
    <t>月数</t>
  </si>
  <si>
    <t>今</t>
  </si>
  <si>
    <t>年</t>
  </si>
  <si>
    <t>度</t>
  </si>
  <si>
    <t>前</t>
  </si>
  <si>
    <t>年</t>
  </si>
  <si>
    <t>次</t>
  </si>
  <si>
    <t>売</t>
  </si>
  <si>
    <t>上</t>
  </si>
  <si>
    <t>SR比率</t>
  </si>
  <si>
    <t>傾斜(a)</t>
  </si>
  <si>
    <t>切片(b)</t>
  </si>
  <si>
    <t>趨 勢 値</t>
  </si>
  <si>
    <t>計</t>
  </si>
  <si>
    <t>画</t>
  </si>
  <si>
    <t>切上桁数</t>
  </si>
  <si>
    <t>（計画値×調整率）</t>
  </si>
  <si>
    <t>4月</t>
  </si>
  <si>
    <t>5月</t>
  </si>
  <si>
    <t>6月</t>
  </si>
  <si>
    <t>7月</t>
  </si>
  <si>
    <t>8月</t>
  </si>
  <si>
    <t>9月</t>
  </si>
  <si>
    <t>１０月</t>
  </si>
  <si>
    <t>１１月</t>
  </si>
  <si>
    <t>１２月</t>
  </si>
  <si>
    <t>１月</t>
  </si>
  <si>
    <t>２月</t>
  </si>
  <si>
    <t>３月</t>
  </si>
  <si>
    <t>４月</t>
  </si>
  <si>
    <t>５月</t>
  </si>
  <si>
    <t>６月</t>
  </si>
  <si>
    <t>７月</t>
  </si>
  <si>
    <t>８月</t>
  </si>
  <si>
    <t>９月</t>
  </si>
  <si>
    <t>次年度売上基本計画</t>
  </si>
  <si>
    <t xml:space="preserve">           </t>
  </si>
  <si>
    <t xml:space="preserve"> 計画対比</t>
  </si>
  <si>
    <t>今年度実績</t>
  </si>
  <si>
    <t>前年度実績</t>
  </si>
  <si>
    <t>次年度基本計画</t>
  </si>
  <si>
    <t>　切上桁数</t>
  </si>
  <si>
    <t>合　計</t>
  </si>
  <si>
    <t>次年度売上計画算出表</t>
  </si>
  <si>
    <t>→[売上予測値]（基本計画値）</t>
  </si>
  <si>
    <t>◆操作について</t>
  </si>
  <si>
    <t>①</t>
  </si>
  <si>
    <r>
      <t>「次年度売上計画算出表」の</t>
    </r>
    <r>
      <rPr>
        <u val="single"/>
        <sz val="11"/>
        <rFont val="ＭＳ Ｐゴシック"/>
        <family val="3"/>
      </rPr>
      <t>白地のセル</t>
    </r>
    <r>
      <rPr>
        <sz val="11"/>
        <rFont val="ＭＳ Ｐゴシック"/>
        <family val="3"/>
      </rPr>
      <t>に数値を入力します。</t>
    </r>
  </si>
  <si>
    <t>②</t>
  </si>
  <si>
    <t>③</t>
  </si>
  <si>
    <r>
      <t>会計年度の開始月から終了月までを</t>
    </r>
    <r>
      <rPr>
        <u val="single"/>
        <sz val="11"/>
        <rFont val="ＭＳ Ｐゴシック"/>
        <family val="3"/>
      </rPr>
      <t>Ｃ列４行～２７行目</t>
    </r>
    <r>
      <rPr>
        <sz val="11"/>
        <rFont val="ＭＳ Ｐゴシック"/>
        <family val="3"/>
      </rPr>
      <t>のエリアに入力します。</t>
    </r>
  </si>
  <si>
    <r>
      <t>次に、</t>
    </r>
    <r>
      <rPr>
        <u val="single"/>
        <sz val="11"/>
        <rFont val="ＭＳ Ｐゴシック"/>
        <family val="3"/>
      </rPr>
      <t>Ｅ列４行～２７行目</t>
    </r>
    <r>
      <rPr>
        <sz val="11"/>
        <rFont val="ＭＳ Ｐゴシック"/>
        <family val="3"/>
      </rPr>
      <t>のエリアに２年分の「売上実績」を入力します。</t>
    </r>
  </si>
  <si>
    <t>※　この時、Ｄ列の「月数」の１～２４までの数字は固定してあります。保護をかけてありますが、</t>
  </si>
  <si>
    <t xml:space="preserve"> 保護を解除したとき、間違って消去・削除しないように注意してください。</t>
  </si>
  <si>
    <t xml:space="preserve"> (このＤ列とＥ列は、直線回帰算出の対象エリアに設定されています。）</t>
  </si>
  <si>
    <t>④</t>
  </si>
  <si>
    <t>次に、Ｔ列４行目のセルに「次年度売上基本計画」の表示金額の切上桁数を入力します。</t>
  </si>
  <si>
    <t xml:space="preserve"> “１”なら小数点下２桁目を切上て、下１桁目から表示します。</t>
  </si>
  <si>
    <t>この場合、“０”なら小数点下１桁目を切上、正数の１桁目から表示します。“”</t>
  </si>
  <si>
    <t xml:space="preserve"> “-1”なら、正数の１桁目を切上げた正数を表示します。</t>
  </si>
  <si>
    <t>⑤</t>
  </si>
  <si>
    <r>
      <t>「次年度売上基本計画」に対して、その調整を行うために、</t>
    </r>
    <r>
      <rPr>
        <u val="single"/>
        <sz val="11"/>
        <rFont val="ＭＳ Ｐゴシック"/>
        <family val="3"/>
      </rPr>
      <t>ＡＣ列３行目</t>
    </r>
    <r>
      <rPr>
        <sz val="11"/>
        <rFont val="ＭＳ Ｐゴシック"/>
        <family val="3"/>
      </rPr>
      <t>に「調整率」を入力します。</t>
    </r>
  </si>
  <si>
    <r>
      <t>そして同じ</t>
    </r>
    <r>
      <rPr>
        <u val="single"/>
        <sz val="11"/>
        <rFont val="ＭＳ Ｐゴシック"/>
        <family val="3"/>
      </rPr>
      <t>ＡＣ列４行目</t>
    </r>
    <r>
      <rPr>
        <sz val="11"/>
        <rFont val="ＭＳ Ｐゴシック"/>
        <family val="3"/>
      </rPr>
      <t>に表示金額の切上桁数を入力します。</t>
    </r>
  </si>
  <si>
    <t>「調整率」をいろいろ入力しながら、次年度の売上計画のシミュレーションを行ってください。</t>
  </si>
  <si>
    <t>◆シミュレーション</t>
  </si>
  <si>
    <t>調整率　（増減）</t>
  </si>
  <si>
    <t>直線回帰</t>
  </si>
  <si>
    <t>直線回帰 傾斜(a)</t>
  </si>
  <si>
    <t>直線回帰 切片(b)</t>
  </si>
  <si>
    <t>月数24ヶ月</t>
  </si>
  <si>
    <t xml:space="preserve"> 移動平均</t>
  </si>
  <si>
    <t>　ＳＲ比率</t>
  </si>
  <si>
    <t>　季節指数</t>
  </si>
  <si>
    <t>次年度売上予測値</t>
  </si>
  <si>
    <t>　趨 勢 値</t>
  </si>
  <si>
    <t xml:space="preserve"> 売上実績２ヶ年分</t>
  </si>
  <si>
    <t>（ａx+b)</t>
  </si>
  <si>
    <t>売上計画表の上部に</t>
  </si>
  <si>
    <t>直線回帰の「傾斜値」</t>
  </si>
  <si>
    <t>と「切片値」が表示されています。</t>
  </si>
  <si>
    <t>これは直線の傾斜と</t>
  </si>
  <si>
    <t>示し、傾斜値が大きいほど傾斜は</t>
  </si>
  <si>
    <t>その傾斜（三角形）の高さを</t>
  </si>
  <si>
    <t>急勾配となり、またマイナスなら</t>
  </si>
  <si>
    <t>右下がりの傾斜を示します。</t>
  </si>
  <si>
    <t>傾斜値（ａ)×月数（ｘ）＋切片（ｂ）</t>
  </si>
  <si>
    <t>の算式で算出されるのが</t>
  </si>
  <si>
    <t>「趨勢値」です。</t>
  </si>
  <si>
    <t>◆シミュレーション</t>
  </si>
  <si>
    <t xml:space="preserve">           </t>
  </si>
  <si>
    <t>４月</t>
  </si>
  <si>
    <t>５月</t>
  </si>
  <si>
    <t>６月</t>
  </si>
  <si>
    <t>７月</t>
  </si>
  <si>
    <t>８月</t>
  </si>
  <si>
    <t>９月</t>
  </si>
  <si>
    <t>１０月</t>
  </si>
  <si>
    <t>１１月</t>
  </si>
  <si>
    <t>１２月</t>
  </si>
  <si>
    <t>１月</t>
  </si>
  <si>
    <t>２月</t>
  </si>
  <si>
    <t>３月</t>
  </si>
  <si>
    <t/>
  </si>
  <si>
    <t>２年間の実績と24ヶ月の月数から下記の様なプロセスから次年度の売上予測値が算出されます。</t>
  </si>
  <si>
    <t>算出された予測数値は、過去２年間と同じ営業活動のもとに実現される基本予測値です。</t>
  </si>
  <si>
    <t>しかし次年度、新たに計画されている新製品の発売及び新戦略営業活動等があります。</t>
  </si>
  <si>
    <t>その為に予測値に増減の率（％）を掛けて調整する領域が設けてあります。</t>
  </si>
  <si>
    <t>多くの企業では、営業部門において過去の実績・体験等を元に次年度の売上を計画されるのが普通ですが、</t>
  </si>
  <si>
    <t>とによって次年度の売上予測を算出しようという便利なソフトです。</t>
  </si>
  <si>
    <t>ここにご紹介するエクセルによるソフトは過去２年分（24ヶ月分）の売上実績をもとに、直線回帰と季節指数</t>
  </si>
  <si>
    <t>[移動平均]→[中央化平均]→[ＳＲ比率]→[季節指数]、　　[直線回帰]→[趨勢値]→[周期的変動値]</t>
  </si>
  <si>
    <t>と順に計算して表示されます。　</t>
  </si>
  <si>
    <t>下記のチャート図と次頁の「次年度売上計画算出表（A）」を参照ください。</t>
  </si>
  <si>
    <t>画面上では、算出された計画値のみが表示されますが（「次年度売上計画算出表（Ｂ）参照）、その舞台裏では、</t>
  </si>
  <si>
    <t>※前画面に戻る場合は、ツールバーの“戻る”をクリックしてください。</t>
  </si>
  <si>
    <t>※前画面に戻る場合は、ツールバーの“戻る”をクリックして</t>
  </si>
  <si>
    <t xml:space="preserve">   ください。</t>
  </si>
  <si>
    <t>次年度売上計画算出表ソフト　￥１０，０００－</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</si>
</sst>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000"/>
    <numFmt numFmtId="178" formatCode="#,##0.0000000000"/>
    <numFmt numFmtId="179" formatCode="#,##0.0000"/>
    <numFmt numFmtId="180" formatCode="&quot;\&quot;#,##0.00000;&quot;\&quot;\-#,##0.00000"/>
    <numFmt numFmtId="181" formatCode="&quot;\&quot;#,##0.0000000;&quot;\&quot;\-#,##0.0000000"/>
    <numFmt numFmtId="182" formatCode="#,##0.00000"/>
    <numFmt numFmtId="183" formatCode="#,##0.00000000"/>
    <numFmt numFmtId="184" formatCode="#,##0_);[Red]\(#,##0\)"/>
    <numFmt numFmtId="185" formatCode="#,##0.0000_);[Red]\(#,##0.0000\)"/>
    <numFmt numFmtId="186" formatCode="#,##0.0000_ "/>
    <numFmt numFmtId="187" formatCode="#,##0.000000_);[Red]\(#,##0.000000\)"/>
    <numFmt numFmtId="188" formatCode="#,##0.000_);[Red]\(#,##0.000\)"/>
    <numFmt numFmtId="189" formatCode="#,##0.00_);[Red]\(#,##0.00\)"/>
    <numFmt numFmtId="190" formatCode="0.0%"/>
    <numFmt numFmtId="191" formatCode="0.E+00"/>
    <numFmt numFmtId="192" formatCode="0.000E+00"/>
    <numFmt numFmtId="193" formatCode="#,##0.0"/>
    <numFmt numFmtId="194" formatCode="#,##0_ "/>
    <numFmt numFmtId="195" formatCode="#,##0.000_ "/>
  </numFmts>
  <fonts count="26">
    <font>
      <sz val="11"/>
      <name val="ＭＳ Ｐゴシック"/>
      <family val="3"/>
    </font>
    <font>
      <sz val="6"/>
      <name val="ＭＳ Ｐゴシック"/>
      <family val="3"/>
    </font>
    <font>
      <sz val="12"/>
      <name val="ＭＳ Ｐゴシック"/>
      <family val="3"/>
    </font>
    <font>
      <sz val="10"/>
      <name val="HG丸ｺﾞｼｯｸM-PRO"/>
      <family val="3"/>
    </font>
    <font>
      <sz val="11"/>
      <name val="HG丸ｺﾞｼｯｸM-PRO"/>
      <family val="3"/>
    </font>
    <font>
      <sz val="8"/>
      <name val="HG丸ｺﾞｼｯｸM-PRO"/>
      <family val="3"/>
    </font>
    <font>
      <sz val="9"/>
      <name val="HG丸ｺﾞｼｯｸM-PRO"/>
      <family val="3"/>
    </font>
    <font>
      <sz val="9"/>
      <name val="ＭＳ Ｐゴシック"/>
      <family val="3"/>
    </font>
    <font>
      <sz val="18"/>
      <color indexed="9"/>
      <name val="ＭＳ Ｐゴシック"/>
      <family val="3"/>
    </font>
    <font>
      <sz val="11"/>
      <color indexed="9"/>
      <name val="ＭＳ Ｐゴシック"/>
      <family val="3"/>
    </font>
    <font>
      <sz val="11"/>
      <color indexed="8"/>
      <name val="ＭＳ Ｐゴシック"/>
      <family val="3"/>
    </font>
    <font>
      <u val="single"/>
      <sz val="11"/>
      <name val="ＭＳ Ｐゴシック"/>
      <family val="3"/>
    </font>
    <font>
      <sz val="9"/>
      <color indexed="9"/>
      <name val="HG丸ｺﾞｼｯｸM-PRO"/>
      <family val="3"/>
    </font>
    <font>
      <sz val="10"/>
      <color indexed="9"/>
      <name val="HG丸ｺﾞｼｯｸM-PRO"/>
      <family val="3"/>
    </font>
    <font>
      <sz val="10"/>
      <color indexed="8"/>
      <name val="HG丸ｺﾞｼｯｸM-PRO"/>
      <family val="3"/>
    </font>
    <font>
      <sz val="11"/>
      <color indexed="62"/>
      <name val="HG丸ｺﾞｼｯｸM-PRO"/>
      <family val="3"/>
    </font>
    <font>
      <sz val="8"/>
      <color indexed="62"/>
      <name val="HG丸ｺﾞｼｯｸM-PRO"/>
      <family val="3"/>
    </font>
    <font>
      <sz val="9"/>
      <color indexed="62"/>
      <name val="HG丸ｺﾞｼｯｸM-PRO"/>
      <family val="3"/>
    </font>
    <font>
      <sz val="10"/>
      <color indexed="62"/>
      <name val="HG丸ｺﾞｼｯｸM-PRO"/>
      <family val="3"/>
    </font>
    <font>
      <i/>
      <sz val="10"/>
      <color indexed="8"/>
      <name val="ＭＳ ゴシック"/>
      <family val="3"/>
    </font>
    <font>
      <i/>
      <sz val="9"/>
      <color indexed="8"/>
      <name val="ＭＳ ゴシック"/>
      <family val="3"/>
    </font>
    <font>
      <i/>
      <sz val="11"/>
      <color indexed="8"/>
      <name val="ＭＳ ゴシック"/>
      <family val="3"/>
    </font>
    <font>
      <sz val="9"/>
      <color indexed="51"/>
      <name val="ＭＳ Ｐゴシック"/>
      <family val="3"/>
    </font>
    <font>
      <sz val="9"/>
      <color indexed="53"/>
      <name val="ＭＳ Ｐゴシック"/>
      <family val="3"/>
    </font>
    <font>
      <sz val="9"/>
      <color indexed="17"/>
      <name val="ＭＳ Ｐゴシック"/>
      <family val="3"/>
    </font>
    <font>
      <b/>
      <sz val="14"/>
      <color indexed="13"/>
      <name val="ＭＳ Ｐゴシック"/>
      <family val="3"/>
    </font>
  </fonts>
  <fills count="12">
    <fill>
      <patternFill/>
    </fill>
    <fill>
      <patternFill patternType="gray125"/>
    </fill>
    <fill>
      <patternFill patternType="solid">
        <fgColor indexed="9"/>
        <bgColor indexed="64"/>
      </patternFill>
    </fill>
    <fill>
      <patternFill patternType="solid">
        <fgColor indexed="46"/>
        <bgColor indexed="64"/>
      </patternFill>
    </fill>
    <fill>
      <patternFill patternType="solid">
        <fgColor indexed="13"/>
        <bgColor indexed="64"/>
      </patternFill>
    </fill>
    <fill>
      <patternFill patternType="solid">
        <fgColor indexed="10"/>
        <bgColor indexed="64"/>
      </patternFill>
    </fill>
    <fill>
      <patternFill patternType="solid">
        <fgColor indexed="15"/>
        <bgColor indexed="64"/>
      </patternFill>
    </fill>
    <fill>
      <patternFill patternType="solid">
        <fgColor indexed="45"/>
        <bgColor indexed="64"/>
      </patternFill>
    </fill>
    <fill>
      <patternFill patternType="solid">
        <fgColor indexed="47"/>
        <bgColor indexed="64"/>
      </patternFill>
    </fill>
    <fill>
      <patternFill patternType="solid">
        <fgColor indexed="52"/>
        <bgColor indexed="64"/>
      </patternFill>
    </fill>
    <fill>
      <patternFill patternType="solid">
        <fgColor indexed="17"/>
        <bgColor indexed="64"/>
      </patternFill>
    </fill>
    <fill>
      <patternFill patternType="solid">
        <fgColor indexed="48"/>
        <bgColor indexed="64"/>
      </patternFill>
    </fill>
  </fills>
  <borders count="80">
    <border>
      <left/>
      <right/>
      <top/>
      <bottom/>
      <diagonal/>
    </border>
    <border>
      <left style="thin"/>
      <right style="thin"/>
      <top style="thin"/>
      <bottom style="dashed"/>
    </border>
    <border>
      <left style="thin"/>
      <right style="thin"/>
      <top style="dashed"/>
      <bottom style="dashed"/>
    </border>
    <border>
      <left style="thin"/>
      <right style="thin"/>
      <top style="dashed"/>
      <bottom style="thin"/>
    </border>
    <border>
      <left style="thin"/>
      <right style="thin"/>
      <top style="dashed"/>
      <bottom>
        <color indexed="63"/>
      </bottom>
    </border>
    <border>
      <left style="dashed"/>
      <right style="dashed"/>
      <top style="dashed"/>
      <bottom style="dashed"/>
    </border>
    <border>
      <left style="thin"/>
      <right style="thin"/>
      <top style="double"/>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dashed"/>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dashed"/>
      <bottom style="dashed"/>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style="medium"/>
      <bottom style="thin"/>
    </border>
    <border>
      <left style="thin"/>
      <right style="thin"/>
      <top style="medium">
        <color indexed="8"/>
      </top>
      <bottom>
        <color indexed="63"/>
      </bottom>
    </border>
    <border>
      <left style="thin"/>
      <right style="medium">
        <color indexed="8"/>
      </right>
      <top style="medium">
        <color indexed="8"/>
      </top>
      <bottom>
        <color indexed="63"/>
      </bottom>
    </border>
    <border>
      <left style="thin"/>
      <right style="medium">
        <color indexed="8"/>
      </right>
      <top style="dashed"/>
      <bottom style="dashed"/>
    </border>
    <border>
      <left style="thin"/>
      <right style="medium">
        <color indexed="8"/>
      </right>
      <top>
        <color indexed="63"/>
      </top>
      <bottom>
        <color indexed="63"/>
      </bottom>
    </border>
    <border>
      <left style="thin"/>
      <right>
        <color indexed="63"/>
      </right>
      <top style="medium"/>
      <bottom style="medium">
        <color indexed="8"/>
      </bottom>
    </border>
    <border>
      <left style="thin"/>
      <right style="medium">
        <color indexed="8"/>
      </right>
      <top style="medium"/>
      <bottom style="medium">
        <color indexed="8"/>
      </bottom>
    </border>
    <border>
      <left style="thin"/>
      <right style="thin"/>
      <top style="double"/>
      <bottom>
        <color indexed="63"/>
      </bottom>
    </border>
    <border>
      <left style="medium">
        <color indexed="14"/>
      </left>
      <right>
        <color indexed="63"/>
      </right>
      <top style="dashed">
        <color indexed="14"/>
      </top>
      <bottom>
        <color indexed="63"/>
      </bottom>
    </border>
    <border>
      <left>
        <color indexed="63"/>
      </left>
      <right style="dashed">
        <color indexed="14"/>
      </right>
      <top style="dashed">
        <color indexed="14"/>
      </top>
      <bottom>
        <color indexed="63"/>
      </bottom>
    </border>
    <border>
      <left style="medium">
        <color indexed="8"/>
      </left>
      <right style="thin"/>
      <top style="medium">
        <color indexed="8"/>
      </top>
      <bottom>
        <color indexed="63"/>
      </bottom>
    </border>
    <border>
      <left style="medium">
        <color indexed="8"/>
      </left>
      <right style="thin"/>
      <top>
        <color indexed="63"/>
      </top>
      <bottom>
        <color indexed="63"/>
      </bottom>
    </border>
    <border>
      <left style="medium">
        <color indexed="8"/>
      </left>
      <right>
        <color indexed="63"/>
      </right>
      <top>
        <color indexed="63"/>
      </top>
      <bottom style="medium">
        <color indexed="8"/>
      </bottom>
    </border>
    <border>
      <left style="thick">
        <color indexed="48"/>
      </left>
      <right>
        <color indexed="63"/>
      </right>
      <top style="thick">
        <color indexed="48"/>
      </top>
      <bottom style="thick">
        <color indexed="48"/>
      </bottom>
    </border>
    <border>
      <left>
        <color indexed="63"/>
      </left>
      <right>
        <color indexed="63"/>
      </right>
      <top style="thick">
        <color indexed="48"/>
      </top>
      <bottom style="thick">
        <color indexed="48"/>
      </bottom>
    </border>
    <border>
      <left>
        <color indexed="63"/>
      </left>
      <right style="thick">
        <color indexed="48"/>
      </right>
      <top style="thick">
        <color indexed="48"/>
      </top>
      <bottom style="thick">
        <color indexed="48"/>
      </bottom>
    </border>
    <border>
      <left style="thick">
        <color indexed="12"/>
      </left>
      <right>
        <color indexed="63"/>
      </right>
      <top style="thick">
        <color indexed="12"/>
      </top>
      <bottom style="thick">
        <color indexed="12"/>
      </bottom>
    </border>
    <border>
      <left>
        <color indexed="63"/>
      </left>
      <right>
        <color indexed="63"/>
      </right>
      <top style="thick">
        <color indexed="12"/>
      </top>
      <bottom style="thick">
        <color indexed="12"/>
      </bottom>
    </border>
    <border>
      <left>
        <color indexed="63"/>
      </left>
      <right style="thick">
        <color indexed="12"/>
      </right>
      <top style="thick">
        <color indexed="12"/>
      </top>
      <bottom style="thick">
        <color indexed="12"/>
      </bottom>
    </border>
    <border>
      <left style="medium">
        <color indexed="48"/>
      </left>
      <right>
        <color indexed="63"/>
      </right>
      <top style="medium">
        <color indexed="48"/>
      </top>
      <bottom style="medium">
        <color indexed="48"/>
      </bottom>
    </border>
    <border>
      <left>
        <color indexed="63"/>
      </left>
      <right>
        <color indexed="63"/>
      </right>
      <top style="medium">
        <color indexed="48"/>
      </top>
      <bottom style="medium">
        <color indexed="48"/>
      </bottom>
    </border>
    <border>
      <left>
        <color indexed="63"/>
      </left>
      <right style="medium">
        <color indexed="48"/>
      </right>
      <top style="medium">
        <color indexed="48"/>
      </top>
      <bottom style="medium">
        <color indexed="48"/>
      </bottom>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style="thick">
        <color indexed="13"/>
      </left>
      <right>
        <color indexed="63"/>
      </right>
      <top style="thick">
        <color indexed="13"/>
      </top>
      <bottom>
        <color indexed="63"/>
      </bottom>
    </border>
    <border>
      <left>
        <color indexed="63"/>
      </left>
      <right>
        <color indexed="63"/>
      </right>
      <top style="thick">
        <color indexed="13"/>
      </top>
      <bottom>
        <color indexed="63"/>
      </bottom>
    </border>
    <border>
      <left>
        <color indexed="63"/>
      </left>
      <right style="thick">
        <color indexed="13"/>
      </right>
      <top style="thick">
        <color indexed="13"/>
      </top>
      <bottom>
        <color indexed="63"/>
      </bottom>
    </border>
    <border>
      <left style="thick">
        <color indexed="13"/>
      </left>
      <right>
        <color indexed="63"/>
      </right>
      <top>
        <color indexed="63"/>
      </top>
      <bottom style="thick">
        <color indexed="13"/>
      </bottom>
    </border>
    <border>
      <left>
        <color indexed="63"/>
      </left>
      <right>
        <color indexed="63"/>
      </right>
      <top>
        <color indexed="63"/>
      </top>
      <bottom style="thick">
        <color indexed="13"/>
      </bottom>
    </border>
    <border>
      <left>
        <color indexed="63"/>
      </left>
      <right style="thick">
        <color indexed="13"/>
      </right>
      <top>
        <color indexed="63"/>
      </top>
      <bottom style="thick">
        <color indexed="13"/>
      </bottom>
    </border>
    <border>
      <left style="thick">
        <color indexed="48"/>
      </left>
      <right>
        <color indexed="63"/>
      </right>
      <top style="thick">
        <color indexed="48"/>
      </top>
      <bottom>
        <color indexed="63"/>
      </bottom>
    </border>
    <border>
      <left>
        <color indexed="63"/>
      </left>
      <right>
        <color indexed="63"/>
      </right>
      <top style="thick">
        <color indexed="48"/>
      </top>
      <bottom>
        <color indexed="63"/>
      </bottom>
    </border>
    <border>
      <left>
        <color indexed="63"/>
      </left>
      <right style="thick">
        <color indexed="48"/>
      </right>
      <top style="thick">
        <color indexed="48"/>
      </top>
      <bottom>
        <color indexed="63"/>
      </bottom>
    </border>
    <border>
      <left style="thick">
        <color indexed="48"/>
      </left>
      <right>
        <color indexed="63"/>
      </right>
      <top>
        <color indexed="63"/>
      </top>
      <bottom style="thick">
        <color indexed="48"/>
      </bottom>
    </border>
    <border>
      <left>
        <color indexed="63"/>
      </left>
      <right>
        <color indexed="63"/>
      </right>
      <top>
        <color indexed="63"/>
      </top>
      <bottom style="thick">
        <color indexed="48"/>
      </bottom>
    </border>
    <border>
      <left>
        <color indexed="63"/>
      </left>
      <right style="thick">
        <color indexed="48"/>
      </right>
      <top>
        <color indexed="63"/>
      </top>
      <bottom style="thick">
        <color indexed="48"/>
      </bottom>
    </border>
    <border>
      <left style="thin"/>
      <right>
        <color indexed="63"/>
      </right>
      <top style="thin"/>
      <bottom>
        <color indexed="63"/>
      </bottom>
    </border>
    <border>
      <left style="thin"/>
      <right>
        <color indexed="63"/>
      </right>
      <top style="dashed"/>
      <bottom style="dashed"/>
    </border>
    <border>
      <left>
        <color indexed="63"/>
      </left>
      <right style="thin"/>
      <top style="dashed"/>
      <bottom style="dashed"/>
    </border>
    <border>
      <left style="thin"/>
      <right>
        <color indexed="63"/>
      </right>
      <top style="dashed"/>
      <bottom>
        <color indexed="63"/>
      </bottom>
    </border>
    <border>
      <left>
        <color indexed="63"/>
      </left>
      <right style="thin"/>
      <top style="dashed"/>
      <bottom>
        <color indexed="63"/>
      </bottom>
    </border>
    <border>
      <left style="thin"/>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style="thin"/>
      <top style="dashed"/>
      <bottom style="thin"/>
    </border>
    <border>
      <left>
        <color indexed="63"/>
      </left>
      <right>
        <color indexed="63"/>
      </right>
      <top style="dashed"/>
      <bottom>
        <color indexed="63"/>
      </bottom>
    </border>
    <border>
      <left>
        <color indexed="63"/>
      </left>
      <right>
        <color indexed="63"/>
      </right>
      <top style="dashed"/>
      <bottom style="thin"/>
    </border>
    <border>
      <left style="medium">
        <color indexed="14"/>
      </left>
      <right>
        <color indexed="63"/>
      </right>
      <top>
        <color indexed="63"/>
      </top>
      <bottom style="dashed"/>
    </border>
    <border>
      <left>
        <color indexed="63"/>
      </left>
      <right style="dashed">
        <color indexed="14"/>
      </right>
      <top>
        <color indexed="63"/>
      </top>
      <bottom style="dashed"/>
    </border>
    <border>
      <left style="medium">
        <color indexed="14"/>
      </left>
      <right>
        <color indexed="63"/>
      </right>
      <top style="medium">
        <color indexed="14"/>
      </top>
      <bottom style="dashed">
        <color indexed="14"/>
      </bottom>
    </border>
    <border>
      <left>
        <color indexed="63"/>
      </left>
      <right style="medium">
        <color indexed="14"/>
      </right>
      <top style="medium">
        <color indexed="14"/>
      </top>
      <bottom style="dashed">
        <color indexed="14"/>
      </bottom>
    </border>
    <border>
      <left style="medium">
        <color indexed="14"/>
      </left>
      <right>
        <color indexed="63"/>
      </right>
      <top style="dashed">
        <color indexed="14"/>
      </top>
      <bottom style="dashed">
        <color indexed="14"/>
      </bottom>
    </border>
    <border>
      <left>
        <color indexed="63"/>
      </left>
      <right style="medium">
        <color indexed="14"/>
      </right>
      <top style="dashed">
        <color indexed="14"/>
      </top>
      <bottom style="dashed">
        <color indexed="14"/>
      </bottom>
    </border>
    <border>
      <left>
        <color indexed="63"/>
      </left>
      <right style="medium">
        <color indexed="14"/>
      </right>
      <top style="dashed">
        <color indexed="14"/>
      </top>
      <bottom>
        <color indexed="63"/>
      </bottom>
    </border>
    <border>
      <left style="medium">
        <color indexed="14"/>
      </left>
      <right>
        <color indexed="63"/>
      </right>
      <top style="medium">
        <color indexed="14"/>
      </top>
      <bottom style="medium">
        <color indexed="14"/>
      </bottom>
    </border>
    <border>
      <left>
        <color indexed="63"/>
      </left>
      <right style="medium">
        <color indexed="14"/>
      </right>
      <top style="medium">
        <color indexed="14"/>
      </top>
      <bottom style="medium">
        <color indexed="14"/>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0">
    <xf numFmtId="0" fontId="0" fillId="0" borderId="0" xfId="0" applyAlignment="1">
      <alignment/>
    </xf>
    <xf numFmtId="3" fontId="6" fillId="2" borderId="1" xfId="0" applyNumberFormat="1" applyFont="1" applyFill="1" applyBorder="1" applyAlignment="1" applyProtection="1">
      <alignment/>
      <protection locked="0"/>
    </xf>
    <xf numFmtId="3" fontId="6" fillId="2" borderId="2" xfId="0" applyNumberFormat="1" applyFont="1" applyFill="1" applyBorder="1" applyAlignment="1" applyProtection="1">
      <alignment/>
      <protection locked="0"/>
    </xf>
    <xf numFmtId="3" fontId="6" fillId="2" borderId="3" xfId="0" applyNumberFormat="1" applyFont="1" applyFill="1" applyBorder="1" applyAlignment="1" applyProtection="1">
      <alignment/>
      <protection locked="0"/>
    </xf>
    <xf numFmtId="3" fontId="6" fillId="2" borderId="1" xfId="0" applyNumberFormat="1" applyFont="1" applyFill="1" applyBorder="1" applyAlignment="1" applyProtection="1">
      <alignment horizontal="right" vertical="center"/>
      <protection locked="0"/>
    </xf>
    <xf numFmtId="3" fontId="6" fillId="2" borderId="2" xfId="0" applyNumberFormat="1" applyFont="1" applyFill="1" applyBorder="1" applyAlignment="1" applyProtection="1">
      <alignment horizontal="right" vertical="center"/>
      <protection locked="0"/>
    </xf>
    <xf numFmtId="3" fontId="6" fillId="2" borderId="4" xfId="0" applyNumberFormat="1" applyFont="1" applyFill="1" applyBorder="1" applyAlignment="1" applyProtection="1">
      <alignment horizontal="right" vertical="center"/>
      <protection locked="0"/>
    </xf>
    <xf numFmtId="3" fontId="6" fillId="2" borderId="3" xfId="0" applyNumberFormat="1" applyFont="1" applyFill="1" applyBorder="1" applyAlignment="1" applyProtection="1">
      <alignment horizontal="right" vertical="center"/>
      <protection locked="0"/>
    </xf>
    <xf numFmtId="194" fontId="3" fillId="2" borderId="5" xfId="0" applyNumberFormat="1" applyFont="1" applyFill="1" applyBorder="1" applyAlignment="1" applyProtection="1">
      <alignment/>
      <protection locked="0"/>
    </xf>
    <xf numFmtId="3" fontId="6" fillId="2" borderId="4" xfId="0" applyNumberFormat="1" applyFont="1" applyFill="1" applyBorder="1" applyAlignment="1" applyProtection="1">
      <alignment/>
      <protection locked="0"/>
    </xf>
    <xf numFmtId="3" fontId="6" fillId="2" borderId="6" xfId="0" applyNumberFormat="1" applyFont="1" applyFill="1" applyBorder="1" applyAlignment="1" applyProtection="1">
      <alignment horizontal="right" vertical="center"/>
      <protection locked="0"/>
    </xf>
    <xf numFmtId="3" fontId="6" fillId="2" borderId="6" xfId="0" applyNumberFormat="1" applyFont="1" applyFill="1" applyBorder="1" applyAlignment="1" applyProtection="1">
      <alignment/>
      <protection locked="0"/>
    </xf>
    <xf numFmtId="3" fontId="3" fillId="2" borderId="5" xfId="0" applyNumberFormat="1" applyFont="1" applyFill="1" applyBorder="1" applyAlignment="1">
      <alignment horizontal="center" vertical="center"/>
    </xf>
    <xf numFmtId="0" fontId="0" fillId="3" borderId="0" xfId="0" applyFill="1" applyAlignment="1">
      <alignment/>
    </xf>
    <xf numFmtId="0" fontId="10" fillId="2" borderId="0" xfId="0" applyFont="1" applyFill="1" applyAlignment="1">
      <alignment/>
    </xf>
    <xf numFmtId="0" fontId="0" fillId="2" borderId="0" xfId="0" applyFill="1" applyAlignment="1">
      <alignment/>
    </xf>
    <xf numFmtId="3" fontId="0" fillId="4" borderId="0" xfId="0" applyNumberFormat="1" applyFill="1" applyAlignment="1">
      <alignment/>
    </xf>
    <xf numFmtId="3" fontId="0" fillId="4" borderId="0" xfId="0" applyNumberFormat="1" applyFill="1" applyAlignment="1">
      <alignment horizontal="right" vertical="center"/>
    </xf>
    <xf numFmtId="184" fontId="0" fillId="4" borderId="0" xfId="0" applyNumberFormat="1" applyFill="1" applyAlignment="1">
      <alignment/>
    </xf>
    <xf numFmtId="185" fontId="0" fillId="4" borderId="0" xfId="0" applyNumberFormat="1" applyFill="1" applyAlignment="1">
      <alignment/>
    </xf>
    <xf numFmtId="185" fontId="3" fillId="4" borderId="0" xfId="0" applyNumberFormat="1" applyFont="1" applyFill="1" applyAlignment="1">
      <alignment/>
    </xf>
    <xf numFmtId="3" fontId="3" fillId="4" borderId="0" xfId="0" applyNumberFormat="1" applyFont="1" applyFill="1" applyAlignment="1">
      <alignment/>
    </xf>
    <xf numFmtId="3" fontId="3" fillId="4" borderId="7" xfId="0" applyNumberFormat="1" applyFont="1" applyFill="1" applyBorder="1" applyAlignment="1">
      <alignment horizontal="center" vertical="center"/>
    </xf>
    <xf numFmtId="3" fontId="3" fillId="4" borderId="8" xfId="0" applyNumberFormat="1" applyFont="1" applyFill="1" applyBorder="1" applyAlignment="1">
      <alignment horizontal="center" vertical="center"/>
    </xf>
    <xf numFmtId="3" fontId="3" fillId="4" borderId="9" xfId="0" applyNumberFormat="1" applyFont="1" applyFill="1" applyBorder="1" applyAlignment="1">
      <alignment horizontal="center" vertical="center"/>
    </xf>
    <xf numFmtId="0" fontId="3" fillId="4" borderId="10" xfId="0" applyFont="1" applyFill="1" applyBorder="1" applyAlignment="1">
      <alignment horizontal="center" vertical="center"/>
    </xf>
    <xf numFmtId="185" fontId="3" fillId="4" borderId="7" xfId="0" applyNumberFormat="1" applyFont="1" applyFill="1" applyBorder="1" applyAlignment="1">
      <alignment horizontal="center" vertical="center"/>
    </xf>
    <xf numFmtId="58" fontId="3" fillId="4" borderId="0" xfId="0" applyNumberFormat="1" applyFont="1" applyFill="1" applyAlignment="1">
      <alignment horizontal="left"/>
    </xf>
    <xf numFmtId="3" fontId="6" fillId="4" borderId="0" xfId="0" applyNumberFormat="1" applyFont="1" applyFill="1" applyAlignment="1">
      <alignment/>
    </xf>
    <xf numFmtId="3" fontId="6" fillId="4" borderId="1" xfId="0" applyNumberFormat="1" applyFont="1" applyFill="1" applyBorder="1" applyAlignment="1">
      <alignment/>
    </xf>
    <xf numFmtId="3" fontId="6" fillId="4" borderId="0" xfId="0" applyNumberFormat="1" applyFont="1" applyFill="1" applyBorder="1" applyAlignment="1" applyProtection="1">
      <alignment/>
      <protection locked="0"/>
    </xf>
    <xf numFmtId="3" fontId="6" fillId="4" borderId="11" xfId="0" applyNumberFormat="1" applyFont="1" applyFill="1" applyBorder="1" applyAlignment="1">
      <alignment/>
    </xf>
    <xf numFmtId="3" fontId="6" fillId="4" borderId="12" xfId="0" applyNumberFormat="1" applyFont="1" applyFill="1" applyBorder="1" applyAlignment="1">
      <alignment/>
    </xf>
    <xf numFmtId="185" fontId="6" fillId="4" borderId="13" xfId="0" applyNumberFormat="1" applyFont="1" applyFill="1" applyBorder="1" applyAlignment="1">
      <alignment/>
    </xf>
    <xf numFmtId="3" fontId="6" fillId="4" borderId="13" xfId="0" applyNumberFormat="1" applyFont="1" applyFill="1" applyBorder="1" applyAlignment="1">
      <alignment/>
    </xf>
    <xf numFmtId="3" fontId="6" fillId="4" borderId="2" xfId="0" applyNumberFormat="1" applyFont="1" applyFill="1" applyBorder="1" applyAlignment="1">
      <alignment/>
    </xf>
    <xf numFmtId="3" fontId="6" fillId="4" borderId="0" xfId="0" applyNumberFormat="1" applyFont="1" applyFill="1" applyBorder="1" applyAlignment="1">
      <alignment/>
    </xf>
    <xf numFmtId="176" fontId="6" fillId="4" borderId="5" xfId="0" applyNumberFormat="1" applyFont="1" applyFill="1" applyBorder="1" applyAlignment="1">
      <alignment/>
    </xf>
    <xf numFmtId="185" fontId="6" fillId="4" borderId="14" xfId="0" applyNumberFormat="1" applyFont="1" applyFill="1" applyBorder="1" applyAlignment="1">
      <alignment/>
    </xf>
    <xf numFmtId="3" fontId="6" fillId="4" borderId="14" xfId="0" applyNumberFormat="1" applyFont="1" applyFill="1" applyBorder="1" applyAlignment="1">
      <alignment/>
    </xf>
    <xf numFmtId="3" fontId="4" fillId="4" borderId="0" xfId="0" applyNumberFormat="1" applyFont="1" applyFill="1" applyAlignment="1">
      <alignment/>
    </xf>
    <xf numFmtId="3" fontId="6" fillId="4" borderId="15" xfId="0" applyNumberFormat="1" applyFont="1" applyFill="1" applyBorder="1" applyAlignment="1">
      <alignment/>
    </xf>
    <xf numFmtId="3" fontId="6" fillId="4" borderId="5" xfId="0" applyNumberFormat="1" applyFont="1" applyFill="1" applyBorder="1" applyAlignment="1">
      <alignment/>
    </xf>
    <xf numFmtId="176" fontId="6" fillId="4" borderId="0" xfId="0" applyNumberFormat="1" applyFont="1" applyFill="1" applyBorder="1" applyAlignment="1">
      <alignment/>
    </xf>
    <xf numFmtId="184" fontId="6" fillId="4" borderId="0" xfId="0" applyNumberFormat="1" applyFont="1" applyFill="1" applyBorder="1" applyAlignment="1">
      <alignment/>
    </xf>
    <xf numFmtId="0" fontId="7" fillId="4" borderId="16" xfId="0" applyFont="1" applyFill="1" applyBorder="1" applyAlignment="1">
      <alignment/>
    </xf>
    <xf numFmtId="0" fontId="7" fillId="4" borderId="0" xfId="0" applyFont="1" applyFill="1" applyBorder="1" applyAlignment="1">
      <alignment/>
    </xf>
    <xf numFmtId="3" fontId="6" fillId="4" borderId="17" xfId="0" applyNumberFormat="1" applyFont="1" applyFill="1" applyBorder="1" applyAlignment="1">
      <alignment/>
    </xf>
    <xf numFmtId="185" fontId="6" fillId="4" borderId="18" xfId="0" applyNumberFormat="1" applyFont="1" applyFill="1" applyBorder="1" applyAlignment="1">
      <alignment/>
    </xf>
    <xf numFmtId="177" fontId="6" fillId="4" borderId="14" xfId="0" applyNumberFormat="1" applyFont="1" applyFill="1" applyBorder="1" applyAlignment="1">
      <alignment/>
    </xf>
    <xf numFmtId="185" fontId="3" fillId="4" borderId="0" xfId="0" applyNumberFormat="1" applyFont="1" applyFill="1" applyBorder="1" applyAlignment="1">
      <alignment/>
    </xf>
    <xf numFmtId="176" fontId="6" fillId="4" borderId="19" xfId="0" applyNumberFormat="1" applyFont="1" applyFill="1" applyBorder="1" applyAlignment="1">
      <alignment/>
    </xf>
    <xf numFmtId="3" fontId="6" fillId="4" borderId="13" xfId="0" applyNumberFormat="1" applyFont="1" applyFill="1" applyBorder="1" applyAlignment="1">
      <alignment/>
    </xf>
    <xf numFmtId="185" fontId="6" fillId="4" borderId="19" xfId="0" applyNumberFormat="1" applyFont="1" applyFill="1" applyBorder="1" applyAlignment="1">
      <alignment/>
    </xf>
    <xf numFmtId="176" fontId="6" fillId="4" borderId="2" xfId="0" applyNumberFormat="1" applyFont="1" applyFill="1" applyBorder="1" applyAlignment="1">
      <alignment/>
    </xf>
    <xf numFmtId="3" fontId="6" fillId="4" borderId="2" xfId="0" applyNumberFormat="1" applyFont="1" applyFill="1" applyBorder="1" applyAlignment="1">
      <alignment/>
    </xf>
    <xf numFmtId="185" fontId="6" fillId="4" borderId="2" xfId="0" applyNumberFormat="1" applyFont="1" applyFill="1" applyBorder="1" applyAlignment="1">
      <alignment/>
    </xf>
    <xf numFmtId="176" fontId="6" fillId="4" borderId="4" xfId="0" applyNumberFormat="1" applyFont="1" applyFill="1" applyBorder="1" applyAlignment="1">
      <alignment/>
    </xf>
    <xf numFmtId="3" fontId="6" fillId="4" borderId="4" xfId="0" applyNumberFormat="1" applyFont="1" applyFill="1" applyBorder="1" applyAlignment="1">
      <alignment/>
    </xf>
    <xf numFmtId="185" fontId="6" fillId="4" borderId="4" xfId="0" applyNumberFormat="1" applyFont="1" applyFill="1" applyBorder="1" applyAlignment="1">
      <alignment/>
    </xf>
    <xf numFmtId="176" fontId="6" fillId="4" borderId="1" xfId="0" applyNumberFormat="1" applyFont="1" applyFill="1" applyBorder="1" applyAlignment="1">
      <alignment/>
    </xf>
    <xf numFmtId="3" fontId="6" fillId="4" borderId="1" xfId="0" applyNumberFormat="1" applyFont="1" applyFill="1" applyBorder="1" applyAlignment="1">
      <alignment/>
    </xf>
    <xf numFmtId="185" fontId="6" fillId="4" borderId="1" xfId="0" applyNumberFormat="1" applyFont="1" applyFill="1" applyBorder="1" applyAlignment="1">
      <alignment/>
    </xf>
    <xf numFmtId="176" fontId="6" fillId="4" borderId="3" xfId="0" applyNumberFormat="1" applyFont="1" applyFill="1" applyBorder="1" applyAlignment="1">
      <alignment/>
    </xf>
    <xf numFmtId="3" fontId="6" fillId="4" borderId="20" xfId="0" applyNumberFormat="1" applyFont="1" applyFill="1" applyBorder="1" applyAlignment="1">
      <alignment/>
    </xf>
    <xf numFmtId="185" fontId="6" fillId="4" borderId="21" xfId="0" applyNumberFormat="1" applyFont="1" applyFill="1" applyBorder="1" applyAlignment="1">
      <alignment/>
    </xf>
    <xf numFmtId="3" fontId="6" fillId="4" borderId="3" xfId="0" applyNumberFormat="1" applyFont="1" applyFill="1" applyBorder="1" applyAlignment="1">
      <alignment/>
    </xf>
    <xf numFmtId="179" fontId="6" fillId="4" borderId="0" xfId="0" applyNumberFormat="1" applyFont="1" applyFill="1" applyAlignment="1">
      <alignment/>
    </xf>
    <xf numFmtId="3" fontId="6" fillId="4" borderId="22" xfId="0" applyNumberFormat="1" applyFont="1" applyFill="1" applyBorder="1" applyAlignment="1" applyProtection="1">
      <alignment/>
      <protection locked="0"/>
    </xf>
    <xf numFmtId="184" fontId="6" fillId="4" borderId="17" xfId="0" applyNumberFormat="1" applyFont="1" applyFill="1" applyBorder="1" applyAlignment="1">
      <alignment/>
    </xf>
    <xf numFmtId="3" fontId="6" fillId="4" borderId="18" xfId="0" applyNumberFormat="1" applyFont="1" applyFill="1" applyBorder="1" applyAlignment="1">
      <alignment/>
    </xf>
    <xf numFmtId="176" fontId="5" fillId="4" borderId="5" xfId="0" applyNumberFormat="1" applyFont="1" applyFill="1" applyBorder="1" applyAlignment="1">
      <alignment/>
    </xf>
    <xf numFmtId="0" fontId="0" fillId="4" borderId="11" xfId="0" applyFill="1" applyBorder="1" applyAlignment="1">
      <alignment/>
    </xf>
    <xf numFmtId="176" fontId="0" fillId="4" borderId="0" xfId="0" applyNumberFormat="1" applyFill="1" applyAlignment="1">
      <alignment/>
    </xf>
    <xf numFmtId="3" fontId="2" fillId="4" borderId="0" xfId="0" applyNumberFormat="1" applyFont="1" applyFill="1" applyBorder="1" applyAlignment="1">
      <alignment/>
    </xf>
    <xf numFmtId="178" fontId="0" fillId="4" borderId="0" xfId="0" applyNumberFormat="1" applyFill="1" applyBorder="1" applyAlignment="1">
      <alignment/>
    </xf>
    <xf numFmtId="182" fontId="3" fillId="4" borderId="0" xfId="0" applyNumberFormat="1" applyFont="1" applyFill="1" applyBorder="1" applyAlignment="1">
      <alignment/>
    </xf>
    <xf numFmtId="3" fontId="3" fillId="4" borderId="0" xfId="0" applyNumberFormat="1" applyFont="1" applyFill="1" applyBorder="1" applyAlignment="1">
      <alignment/>
    </xf>
    <xf numFmtId="190" fontId="0" fillId="4" borderId="0" xfId="0" applyNumberFormat="1" applyFill="1" applyBorder="1" applyAlignment="1">
      <alignment/>
    </xf>
    <xf numFmtId="3" fontId="0" fillId="4" borderId="0" xfId="0" applyNumberFormat="1" applyFill="1" applyBorder="1" applyAlignment="1">
      <alignment/>
    </xf>
    <xf numFmtId="3" fontId="3" fillId="4" borderId="0" xfId="0" applyNumberFormat="1" applyFont="1" applyFill="1" applyBorder="1" applyAlignment="1" applyProtection="1">
      <alignment horizontal="right" vertical="center"/>
      <protection locked="0"/>
    </xf>
    <xf numFmtId="3" fontId="12" fillId="5" borderId="1" xfId="0" applyNumberFormat="1" applyFont="1" applyFill="1" applyBorder="1" applyAlignment="1">
      <alignment/>
    </xf>
    <xf numFmtId="3" fontId="12" fillId="5" borderId="2" xfId="0" applyNumberFormat="1" applyFont="1" applyFill="1" applyBorder="1" applyAlignment="1">
      <alignment/>
    </xf>
    <xf numFmtId="3" fontId="12" fillId="5" borderId="4" xfId="0" applyNumberFormat="1" applyFont="1" applyFill="1" applyBorder="1" applyAlignment="1">
      <alignment/>
    </xf>
    <xf numFmtId="3" fontId="12" fillId="5" borderId="6" xfId="0" applyNumberFormat="1" applyFont="1" applyFill="1" applyBorder="1" applyAlignment="1">
      <alignment/>
    </xf>
    <xf numFmtId="3" fontId="12" fillId="5" borderId="3" xfId="0" applyNumberFormat="1" applyFont="1" applyFill="1" applyBorder="1" applyAlignment="1">
      <alignment/>
    </xf>
    <xf numFmtId="3" fontId="13" fillId="5" borderId="7" xfId="0" applyNumberFormat="1" applyFont="1" applyFill="1" applyBorder="1" applyAlignment="1">
      <alignment horizontal="center" vertical="center"/>
    </xf>
    <xf numFmtId="3" fontId="13" fillId="5" borderId="7" xfId="0" applyNumberFormat="1" applyFont="1" applyFill="1" applyBorder="1" applyAlignment="1">
      <alignment horizontal="center" vertical="center" wrapText="1"/>
    </xf>
    <xf numFmtId="190" fontId="5" fillId="6" borderId="1" xfId="0" applyNumberFormat="1" applyFont="1" applyFill="1" applyBorder="1" applyAlignment="1">
      <alignment/>
    </xf>
    <xf numFmtId="190" fontId="5" fillId="6" borderId="2" xfId="0" applyNumberFormat="1" applyFont="1" applyFill="1" applyBorder="1" applyAlignment="1">
      <alignment/>
    </xf>
    <xf numFmtId="190" fontId="5" fillId="6" borderId="4" xfId="0" applyNumberFormat="1" applyFont="1" applyFill="1" applyBorder="1" applyAlignment="1">
      <alignment/>
    </xf>
    <xf numFmtId="190" fontId="5" fillId="6" borderId="23" xfId="0" applyNumberFormat="1" applyFont="1" applyFill="1" applyBorder="1" applyAlignment="1">
      <alignment/>
    </xf>
    <xf numFmtId="3" fontId="14" fillId="6" borderId="24" xfId="0" applyNumberFormat="1" applyFont="1" applyFill="1" applyBorder="1" applyAlignment="1">
      <alignment horizontal="right" vertical="center"/>
    </xf>
    <xf numFmtId="3" fontId="14" fillId="6" borderId="25" xfId="0" applyNumberFormat="1" applyFont="1" applyFill="1" applyBorder="1" applyAlignment="1">
      <alignment/>
    </xf>
    <xf numFmtId="3" fontId="14" fillId="6" borderId="2" xfId="0" applyNumberFormat="1" applyFont="1" applyFill="1" applyBorder="1" applyAlignment="1">
      <alignment horizontal="right" vertical="center"/>
    </xf>
    <xf numFmtId="3" fontId="14" fillId="6" borderId="26" xfId="0" applyNumberFormat="1" applyFont="1" applyFill="1" applyBorder="1" applyAlignment="1">
      <alignment/>
    </xf>
    <xf numFmtId="3" fontId="14" fillId="6" borderId="21" xfId="0" applyNumberFormat="1" applyFont="1" applyFill="1" applyBorder="1" applyAlignment="1">
      <alignment horizontal="right" vertical="center"/>
    </xf>
    <xf numFmtId="3" fontId="14" fillId="6" borderId="27" xfId="0" applyNumberFormat="1" applyFont="1" applyFill="1" applyBorder="1" applyAlignment="1">
      <alignment/>
    </xf>
    <xf numFmtId="3" fontId="14" fillId="6" borderId="28" xfId="0" applyNumberFormat="1" applyFont="1" applyFill="1" applyBorder="1" applyAlignment="1" applyProtection="1">
      <alignment horizontal="right" vertical="center"/>
      <protection locked="0"/>
    </xf>
    <xf numFmtId="3" fontId="14" fillId="6" borderId="29" xfId="0" applyNumberFormat="1" applyFont="1" applyFill="1" applyBorder="1" applyAlignment="1">
      <alignment/>
    </xf>
    <xf numFmtId="3" fontId="16" fillId="4" borderId="0" xfId="0" applyNumberFormat="1" applyFont="1" applyFill="1" applyAlignment="1">
      <alignment/>
    </xf>
    <xf numFmtId="3" fontId="17" fillId="4" borderId="0" xfId="0" applyNumberFormat="1" applyFont="1" applyFill="1" applyAlignment="1">
      <alignment/>
    </xf>
    <xf numFmtId="3" fontId="16" fillId="4" borderId="0" xfId="0" applyNumberFormat="1" applyFont="1" applyFill="1" applyAlignment="1">
      <alignment horizontal="center"/>
    </xf>
    <xf numFmtId="3" fontId="16" fillId="4" borderId="0" xfId="0" applyNumberFormat="1" applyFont="1" applyFill="1" applyAlignment="1">
      <alignment horizontal="center" vertical="center"/>
    </xf>
    <xf numFmtId="3" fontId="18" fillId="4" borderId="0" xfId="0" applyNumberFormat="1" applyFont="1" applyFill="1" applyAlignment="1">
      <alignment vertical="center"/>
    </xf>
    <xf numFmtId="3" fontId="16" fillId="4" borderId="17" xfId="0" applyNumberFormat="1" applyFont="1" applyFill="1" applyBorder="1" applyAlignment="1">
      <alignment horizontal="center" vertical="center"/>
    </xf>
    <xf numFmtId="3" fontId="18" fillId="4" borderId="0" xfId="0" applyNumberFormat="1" applyFont="1" applyFill="1" applyAlignment="1">
      <alignment/>
    </xf>
    <xf numFmtId="184" fontId="18" fillId="4" borderId="0" xfId="0" applyNumberFormat="1" applyFont="1" applyFill="1" applyAlignment="1">
      <alignment/>
    </xf>
    <xf numFmtId="185" fontId="18" fillId="4" borderId="0" xfId="0" applyNumberFormat="1" applyFont="1" applyFill="1" applyAlignment="1">
      <alignment/>
    </xf>
    <xf numFmtId="3" fontId="0" fillId="4" borderId="0" xfId="0" applyNumberFormat="1" applyFill="1" applyAlignment="1">
      <alignment horizontal="center"/>
    </xf>
    <xf numFmtId="3" fontId="3" fillId="4" borderId="18" xfId="0" applyNumberFormat="1" applyFont="1" applyFill="1" applyBorder="1" applyAlignment="1">
      <alignment horizontal="center"/>
    </xf>
    <xf numFmtId="3" fontId="6" fillId="7" borderId="19" xfId="0" applyNumberFormat="1" applyFont="1" applyFill="1" applyBorder="1" applyAlignment="1">
      <alignment horizontal="center"/>
    </xf>
    <xf numFmtId="3" fontId="6" fillId="7" borderId="21" xfId="0" applyNumberFormat="1" applyFont="1" applyFill="1" applyBorder="1" applyAlignment="1">
      <alignment horizontal="center"/>
    </xf>
    <xf numFmtId="3" fontId="6" fillId="7" borderId="30" xfId="0" applyNumberFormat="1" applyFont="1" applyFill="1" applyBorder="1" applyAlignment="1">
      <alignment horizontal="center"/>
    </xf>
    <xf numFmtId="3" fontId="6" fillId="7" borderId="20" xfId="0" applyNumberFormat="1" applyFont="1" applyFill="1" applyBorder="1" applyAlignment="1">
      <alignment horizontal="center"/>
    </xf>
    <xf numFmtId="3" fontId="6" fillId="4" borderId="0" xfId="0" applyNumberFormat="1" applyFont="1" applyFill="1" applyAlignment="1">
      <alignment horizontal="center"/>
    </xf>
    <xf numFmtId="185" fontId="19" fillId="6" borderId="31" xfId="0" applyNumberFormat="1" applyFont="1" applyFill="1" applyBorder="1" applyAlignment="1">
      <alignment/>
    </xf>
    <xf numFmtId="3" fontId="20" fillId="6" borderId="32" xfId="0" applyNumberFormat="1" applyFont="1" applyFill="1" applyBorder="1" applyAlignment="1">
      <alignment/>
    </xf>
    <xf numFmtId="3" fontId="18" fillId="4" borderId="0" xfId="0" applyNumberFormat="1" applyFont="1" applyFill="1" applyAlignment="1">
      <alignment horizontal="left"/>
    </xf>
    <xf numFmtId="3" fontId="15" fillId="4" borderId="0" xfId="0" applyNumberFormat="1" applyFont="1" applyFill="1" applyAlignment="1">
      <alignment horizontal="left"/>
    </xf>
    <xf numFmtId="185" fontId="17" fillId="4" borderId="0" xfId="0" applyNumberFormat="1" applyFont="1" applyFill="1" applyAlignment="1">
      <alignment horizontal="right"/>
    </xf>
    <xf numFmtId="185" fontId="17" fillId="4" borderId="0" xfId="0" applyNumberFormat="1" applyFont="1" applyFill="1" applyAlignment="1">
      <alignment horizontal="right" vertical="center" wrapText="1"/>
    </xf>
    <xf numFmtId="190" fontId="3" fillId="2" borderId="5" xfId="0" applyNumberFormat="1" applyFont="1" applyFill="1" applyBorder="1" applyAlignment="1" applyProtection="1">
      <alignment vertical="center"/>
      <protection locked="0"/>
    </xf>
    <xf numFmtId="3" fontId="14" fillId="7" borderId="33" xfId="0" applyNumberFormat="1" applyFont="1" applyFill="1" applyBorder="1" applyAlignment="1">
      <alignment horizontal="center"/>
    </xf>
    <xf numFmtId="3" fontId="10" fillId="7" borderId="34" xfId="0" applyNumberFormat="1" applyFont="1" applyFill="1" applyBorder="1" applyAlignment="1">
      <alignment horizontal="center"/>
    </xf>
    <xf numFmtId="3" fontId="14" fillId="7" borderId="34" xfId="0" applyNumberFormat="1" applyFont="1" applyFill="1" applyBorder="1" applyAlignment="1">
      <alignment horizontal="center"/>
    </xf>
    <xf numFmtId="3" fontId="14" fillId="7" borderId="35" xfId="0" applyNumberFormat="1" applyFont="1" applyFill="1" applyBorder="1" applyAlignment="1">
      <alignment horizontal="center"/>
    </xf>
    <xf numFmtId="195" fontId="0" fillId="7" borderId="5" xfId="0" applyNumberFormat="1" applyFill="1" applyBorder="1" applyAlignment="1">
      <alignment horizontal="right"/>
    </xf>
    <xf numFmtId="194" fontId="0" fillId="7" borderId="5" xfId="0" applyNumberFormat="1" applyFill="1" applyBorder="1" applyAlignment="1">
      <alignment horizontal="right"/>
    </xf>
    <xf numFmtId="0" fontId="0" fillId="2" borderId="36" xfId="0" applyFill="1" applyBorder="1" applyAlignment="1">
      <alignment vertical="center"/>
    </xf>
    <xf numFmtId="0" fontId="0" fillId="2" borderId="37" xfId="0" applyFill="1" applyBorder="1" applyAlignment="1">
      <alignment vertical="center"/>
    </xf>
    <xf numFmtId="0" fontId="0" fillId="2" borderId="38" xfId="0" applyFill="1" applyBorder="1" applyAlignment="1">
      <alignment/>
    </xf>
    <xf numFmtId="0" fontId="0" fillId="2" borderId="39" xfId="0" applyFill="1" applyBorder="1" applyAlignment="1">
      <alignment vertical="center"/>
    </xf>
    <xf numFmtId="0" fontId="0" fillId="2" borderId="40" xfId="0" applyFill="1" applyBorder="1" applyAlignment="1">
      <alignment/>
    </xf>
    <xf numFmtId="0" fontId="0" fillId="2" borderId="41" xfId="0" applyFill="1" applyBorder="1" applyAlignment="1">
      <alignment/>
    </xf>
    <xf numFmtId="0" fontId="0" fillId="2" borderId="40" xfId="0" applyFill="1" applyBorder="1" applyAlignment="1">
      <alignment vertical="center"/>
    </xf>
    <xf numFmtId="0" fontId="0" fillId="2" borderId="41" xfId="0" applyFill="1" applyBorder="1" applyAlignment="1">
      <alignment vertical="center"/>
    </xf>
    <xf numFmtId="0" fontId="0" fillId="2" borderId="0" xfId="0" applyFill="1" applyBorder="1" applyAlignment="1">
      <alignment vertical="center"/>
    </xf>
    <xf numFmtId="0" fontId="0" fillId="2" borderId="0" xfId="0" applyFill="1" applyBorder="1" applyAlignment="1">
      <alignment/>
    </xf>
    <xf numFmtId="0" fontId="9" fillId="5" borderId="42" xfId="0" applyFont="1" applyFill="1" applyBorder="1" applyAlignment="1">
      <alignment vertical="center"/>
    </xf>
    <xf numFmtId="0" fontId="9" fillId="5" borderId="43" xfId="0" applyFont="1" applyFill="1" applyBorder="1" applyAlignment="1">
      <alignment/>
    </xf>
    <xf numFmtId="0" fontId="9" fillId="5" borderId="44" xfId="0" applyFont="1" applyFill="1" applyBorder="1" applyAlignment="1">
      <alignment vertical="center"/>
    </xf>
    <xf numFmtId="0" fontId="0" fillId="2" borderId="39" xfId="0" applyFill="1" applyBorder="1" applyAlignment="1">
      <alignment horizontal="left" vertical="center"/>
    </xf>
    <xf numFmtId="0" fontId="0" fillId="2" borderId="40" xfId="0" applyFill="1" applyBorder="1" applyAlignment="1">
      <alignment horizontal="left" vertical="center"/>
    </xf>
    <xf numFmtId="0" fontId="0" fillId="8" borderId="45" xfId="0" applyFill="1" applyBorder="1" applyAlignment="1">
      <alignment vertical="center"/>
    </xf>
    <xf numFmtId="0" fontId="0" fillId="8" borderId="46" xfId="0" applyFill="1" applyBorder="1" applyAlignment="1">
      <alignment/>
    </xf>
    <xf numFmtId="0" fontId="0" fillId="8" borderId="47" xfId="0" applyFill="1" applyBorder="1" applyAlignment="1">
      <alignment/>
    </xf>
    <xf numFmtId="0" fontId="0" fillId="2" borderId="0" xfId="0" applyFill="1" applyAlignment="1">
      <alignment vertical="top"/>
    </xf>
    <xf numFmtId="0" fontId="11" fillId="2" borderId="0" xfId="0" applyFont="1" applyFill="1" applyAlignment="1">
      <alignment/>
    </xf>
    <xf numFmtId="0" fontId="11" fillId="2" borderId="0" xfId="0" applyFont="1" applyFill="1" applyAlignment="1">
      <alignment/>
    </xf>
    <xf numFmtId="0" fontId="8" fillId="2" borderId="0" xfId="0" applyFont="1" applyFill="1" applyBorder="1" applyAlignment="1">
      <alignment horizontal="center" vertical="center"/>
    </xf>
    <xf numFmtId="0" fontId="9" fillId="2" borderId="0" xfId="0" applyFont="1" applyFill="1" applyBorder="1" applyAlignment="1">
      <alignment/>
    </xf>
    <xf numFmtId="0" fontId="0" fillId="9" borderId="0" xfId="0" applyFill="1" applyAlignment="1">
      <alignment/>
    </xf>
    <xf numFmtId="0" fontId="0" fillId="10" borderId="0" xfId="0" applyFill="1" applyAlignment="1">
      <alignment/>
    </xf>
    <xf numFmtId="0" fontId="8" fillId="10" borderId="0" xfId="0" applyFont="1" applyFill="1" applyBorder="1" applyAlignment="1">
      <alignment horizontal="center" vertical="center"/>
    </xf>
    <xf numFmtId="0" fontId="9" fillId="10" borderId="0" xfId="0" applyFont="1" applyFill="1" applyBorder="1" applyAlignment="1">
      <alignment/>
    </xf>
    <xf numFmtId="0" fontId="9" fillId="2" borderId="0" xfId="0" applyFont="1" applyFill="1" applyBorder="1" applyAlignment="1">
      <alignment vertical="center"/>
    </xf>
    <xf numFmtId="0" fontId="9" fillId="2" borderId="0" xfId="0" applyFont="1" applyFill="1" applyBorder="1" applyAlignment="1">
      <alignment/>
    </xf>
    <xf numFmtId="0" fontId="22" fillId="10" borderId="0" xfId="0" applyFont="1" applyFill="1" applyAlignment="1">
      <alignment vertical="center"/>
    </xf>
    <xf numFmtId="0" fontId="23" fillId="4" borderId="0" xfId="0" applyFont="1" applyFill="1" applyAlignment="1">
      <alignment vertical="center"/>
    </xf>
    <xf numFmtId="3" fontId="23" fillId="4" borderId="0" xfId="0" applyNumberFormat="1" applyFont="1" applyFill="1" applyAlignment="1">
      <alignment horizontal="center" vertical="top"/>
    </xf>
    <xf numFmtId="0" fontId="24" fillId="4" borderId="0" xfId="0" applyFont="1" applyFill="1" applyAlignment="1">
      <alignment vertical="center"/>
    </xf>
    <xf numFmtId="3" fontId="24" fillId="4" borderId="0" xfId="0" applyNumberFormat="1" applyFont="1" applyFill="1" applyAlignment="1">
      <alignment vertical="top"/>
    </xf>
    <xf numFmtId="0" fontId="25" fillId="10" borderId="0" xfId="0" applyFont="1" applyFill="1" applyBorder="1" applyAlignment="1">
      <alignment horizontal="center" vertical="center"/>
    </xf>
    <xf numFmtId="0" fontId="8" fillId="5" borderId="48" xfId="0" applyFont="1" applyFill="1" applyBorder="1" applyAlignment="1">
      <alignment horizontal="center" vertical="center"/>
    </xf>
    <xf numFmtId="0" fontId="8" fillId="5" borderId="49" xfId="0" applyFont="1" applyFill="1" applyBorder="1" applyAlignment="1">
      <alignment horizontal="center" vertical="center"/>
    </xf>
    <xf numFmtId="0" fontId="9" fillId="5" borderId="49" xfId="0" applyFont="1" applyFill="1" applyBorder="1" applyAlignment="1">
      <alignment/>
    </xf>
    <xf numFmtId="0" fontId="9" fillId="5" borderId="50" xfId="0" applyFont="1" applyFill="1" applyBorder="1" applyAlignment="1">
      <alignment/>
    </xf>
    <xf numFmtId="0" fontId="8" fillId="5" borderId="51" xfId="0" applyFont="1" applyFill="1" applyBorder="1" applyAlignment="1">
      <alignment horizontal="center" vertical="center"/>
    </xf>
    <xf numFmtId="0" fontId="8" fillId="5" borderId="52" xfId="0" applyFont="1" applyFill="1" applyBorder="1" applyAlignment="1">
      <alignment horizontal="center" vertical="center"/>
    </xf>
    <xf numFmtId="0" fontId="9" fillId="5" borderId="52" xfId="0" applyFont="1" applyFill="1" applyBorder="1" applyAlignment="1">
      <alignment/>
    </xf>
    <xf numFmtId="0" fontId="9" fillId="5" borderId="53" xfId="0" applyFont="1" applyFill="1" applyBorder="1" applyAlignment="1">
      <alignment/>
    </xf>
    <xf numFmtId="0" fontId="0" fillId="7" borderId="54" xfId="0" applyFill="1" applyBorder="1" applyAlignment="1">
      <alignment horizontal="center" vertical="center"/>
    </xf>
    <xf numFmtId="0" fontId="0" fillId="7" borderId="55" xfId="0" applyFill="1" applyBorder="1" applyAlignment="1">
      <alignment horizontal="center" vertical="center"/>
    </xf>
    <xf numFmtId="0" fontId="0" fillId="7" borderId="56" xfId="0" applyFill="1" applyBorder="1" applyAlignment="1">
      <alignment horizontal="center" vertical="center"/>
    </xf>
    <xf numFmtId="0" fontId="0" fillId="7" borderId="57" xfId="0" applyFill="1" applyBorder="1" applyAlignment="1">
      <alignment horizontal="center" vertical="center"/>
    </xf>
    <xf numFmtId="0" fontId="0" fillId="7" borderId="58" xfId="0" applyFill="1" applyBorder="1" applyAlignment="1">
      <alignment horizontal="center" vertical="center"/>
    </xf>
    <xf numFmtId="0" fontId="0" fillId="7" borderId="59" xfId="0" applyFill="1" applyBorder="1" applyAlignment="1">
      <alignment horizontal="center" vertical="center"/>
    </xf>
    <xf numFmtId="3" fontId="6" fillId="4" borderId="0" xfId="0" applyNumberFormat="1" applyFont="1" applyFill="1" applyBorder="1" applyAlignment="1">
      <alignment horizontal="right"/>
    </xf>
    <xf numFmtId="0" fontId="0" fillId="4" borderId="0" xfId="0" applyFill="1" applyAlignment="1">
      <alignment/>
    </xf>
    <xf numFmtId="3" fontId="6" fillId="4" borderId="60" xfId="0" applyNumberFormat="1" applyFont="1" applyFill="1" applyBorder="1" applyAlignment="1">
      <alignment/>
    </xf>
    <xf numFmtId="0" fontId="7" fillId="4" borderId="11" xfId="0" applyFont="1" applyFill="1" applyBorder="1" applyAlignment="1">
      <alignment/>
    </xf>
    <xf numFmtId="3" fontId="6" fillId="4" borderId="61" xfId="0" applyNumberFormat="1" applyFont="1" applyFill="1" applyBorder="1" applyAlignment="1">
      <alignment/>
    </xf>
    <xf numFmtId="0" fontId="7" fillId="4" borderId="62" xfId="0" applyFont="1" applyFill="1" applyBorder="1" applyAlignment="1">
      <alignment/>
    </xf>
    <xf numFmtId="188" fontId="6" fillId="4" borderId="60" xfId="0" applyNumberFormat="1" applyFont="1" applyFill="1" applyBorder="1" applyAlignment="1">
      <alignment/>
    </xf>
    <xf numFmtId="188" fontId="7" fillId="4" borderId="13" xfId="0" applyNumberFormat="1" applyFont="1" applyFill="1" applyBorder="1" applyAlignment="1">
      <alignment/>
    </xf>
    <xf numFmtId="3" fontId="3" fillId="4" borderId="8" xfId="0" applyNumberFormat="1" applyFont="1" applyFill="1" applyBorder="1" applyAlignment="1">
      <alignment horizontal="center" vertical="center"/>
    </xf>
    <xf numFmtId="0" fontId="0" fillId="4" borderId="10" xfId="0" applyFill="1" applyBorder="1" applyAlignment="1">
      <alignment horizontal="center" vertical="center"/>
    </xf>
    <xf numFmtId="176" fontId="5" fillId="4" borderId="5" xfId="0" applyNumberFormat="1" applyFont="1" applyFill="1" applyBorder="1" applyAlignment="1">
      <alignment/>
    </xf>
    <xf numFmtId="0" fontId="5" fillId="4" borderId="5" xfId="0" applyFont="1" applyFill="1" applyBorder="1" applyAlignment="1">
      <alignment/>
    </xf>
    <xf numFmtId="3" fontId="6" fillId="4" borderId="63" xfId="0" applyNumberFormat="1" applyFont="1" applyFill="1" applyBorder="1" applyAlignment="1">
      <alignment/>
    </xf>
    <xf numFmtId="0" fontId="7" fillId="4" borderId="64" xfId="0" applyFont="1" applyFill="1" applyBorder="1" applyAlignment="1">
      <alignment/>
    </xf>
    <xf numFmtId="3" fontId="6" fillId="4" borderId="65" xfId="0" applyNumberFormat="1" applyFont="1" applyFill="1" applyBorder="1" applyAlignment="1">
      <alignment/>
    </xf>
    <xf numFmtId="0" fontId="7" fillId="4" borderId="66" xfId="0" applyFont="1" applyFill="1" applyBorder="1" applyAlignment="1">
      <alignment/>
    </xf>
    <xf numFmtId="3" fontId="6" fillId="4" borderId="67" xfId="0" applyNumberFormat="1" applyFont="1" applyFill="1" applyBorder="1" applyAlignment="1">
      <alignment/>
    </xf>
    <xf numFmtId="0" fontId="7" fillId="4" borderId="68" xfId="0" applyFont="1" applyFill="1" applyBorder="1" applyAlignment="1">
      <alignment/>
    </xf>
    <xf numFmtId="0" fontId="7" fillId="4" borderId="15" xfId="0" applyFont="1" applyFill="1" applyBorder="1" applyAlignment="1">
      <alignment/>
    </xf>
    <xf numFmtId="0" fontId="7" fillId="4" borderId="13" xfId="0" applyFont="1" applyFill="1" applyBorder="1" applyAlignment="1">
      <alignment/>
    </xf>
    <xf numFmtId="0" fontId="7" fillId="4" borderId="69" xfId="0" applyFont="1" applyFill="1" applyBorder="1" applyAlignment="1">
      <alignment/>
    </xf>
    <xf numFmtId="188" fontId="6" fillId="4" borderId="61" xfId="0" applyNumberFormat="1" applyFont="1" applyFill="1" applyBorder="1" applyAlignment="1">
      <alignment/>
    </xf>
    <xf numFmtId="188" fontId="7" fillId="4" borderId="62" xfId="0" applyNumberFormat="1" applyFont="1" applyFill="1" applyBorder="1" applyAlignment="1">
      <alignment/>
    </xf>
    <xf numFmtId="188" fontId="6" fillId="4" borderId="63" xfId="0" applyNumberFormat="1" applyFont="1" applyFill="1" applyBorder="1" applyAlignment="1">
      <alignment/>
    </xf>
    <xf numFmtId="188" fontId="7" fillId="4" borderId="64" xfId="0" applyNumberFormat="1" applyFont="1" applyFill="1" applyBorder="1" applyAlignment="1">
      <alignment/>
    </xf>
    <xf numFmtId="188" fontId="6" fillId="4" borderId="65" xfId="0" applyNumberFormat="1" applyFont="1" applyFill="1" applyBorder="1" applyAlignment="1">
      <alignment/>
    </xf>
    <xf numFmtId="188" fontId="7" fillId="4" borderId="66" xfId="0" applyNumberFormat="1" applyFont="1" applyFill="1" applyBorder="1" applyAlignment="1">
      <alignment/>
    </xf>
    <xf numFmtId="188" fontId="6" fillId="4" borderId="67" xfId="0" applyNumberFormat="1" applyFont="1" applyFill="1" applyBorder="1" applyAlignment="1">
      <alignment/>
    </xf>
    <xf numFmtId="188" fontId="7" fillId="4" borderId="68" xfId="0" applyNumberFormat="1" applyFont="1" applyFill="1" applyBorder="1" applyAlignment="1">
      <alignment/>
    </xf>
    <xf numFmtId="0" fontId="0" fillId="4" borderId="9" xfId="0" applyFill="1" applyBorder="1" applyAlignment="1">
      <alignment horizontal="center" vertical="center"/>
    </xf>
    <xf numFmtId="0" fontId="7" fillId="4" borderId="12" xfId="0" applyFont="1" applyFill="1" applyBorder="1" applyAlignment="1">
      <alignment/>
    </xf>
    <xf numFmtId="0" fontId="7" fillId="4" borderId="70" xfId="0" applyFont="1" applyFill="1" applyBorder="1" applyAlignment="1">
      <alignment/>
    </xf>
    <xf numFmtId="190" fontId="19" fillId="6" borderId="71" xfId="0" applyNumberFormat="1" applyFont="1" applyFill="1" applyBorder="1" applyAlignment="1">
      <alignment/>
    </xf>
    <xf numFmtId="0" fontId="21" fillId="6" borderId="72" xfId="0" applyFont="1" applyFill="1" applyBorder="1" applyAlignment="1">
      <alignment/>
    </xf>
    <xf numFmtId="184" fontId="13" fillId="11" borderId="73" xfId="0" applyNumberFormat="1" applyFont="1" applyFill="1" applyBorder="1" applyAlignment="1">
      <alignment/>
    </xf>
    <xf numFmtId="0" fontId="13" fillId="11" borderId="74" xfId="0" applyFont="1" applyFill="1" applyBorder="1" applyAlignment="1">
      <alignment/>
    </xf>
    <xf numFmtId="184" fontId="13" fillId="11" borderId="75" xfId="0" applyNumberFormat="1" applyFont="1" applyFill="1" applyBorder="1" applyAlignment="1">
      <alignment/>
    </xf>
    <xf numFmtId="0" fontId="13" fillId="11" borderId="76" xfId="0" applyFont="1" applyFill="1" applyBorder="1" applyAlignment="1">
      <alignment/>
    </xf>
    <xf numFmtId="184" fontId="13" fillId="11" borderId="31" xfId="0" applyNumberFormat="1" applyFont="1" applyFill="1" applyBorder="1" applyAlignment="1">
      <alignment/>
    </xf>
    <xf numFmtId="0" fontId="13" fillId="11" borderId="77" xfId="0" applyFont="1" applyFill="1" applyBorder="1" applyAlignment="1">
      <alignment/>
    </xf>
    <xf numFmtId="184" fontId="13" fillId="11" borderId="78" xfId="0" applyNumberFormat="1" applyFont="1" applyFill="1" applyBorder="1" applyAlignment="1">
      <alignment/>
    </xf>
    <xf numFmtId="0" fontId="13" fillId="11" borderId="79" xfId="0" applyFont="1" applyFill="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24</xdr:row>
      <xdr:rowOff>123825</xdr:rowOff>
    </xdr:from>
    <xdr:to>
      <xdr:col>11</xdr:col>
      <xdr:colOff>171450</xdr:colOff>
      <xdr:row>32</xdr:row>
      <xdr:rowOff>9525</xdr:rowOff>
    </xdr:to>
    <xdr:sp>
      <xdr:nvSpPr>
        <xdr:cNvPr id="1" name="Line 1"/>
        <xdr:cNvSpPr>
          <a:spLocks/>
        </xdr:cNvSpPr>
      </xdr:nvSpPr>
      <xdr:spPr>
        <a:xfrm>
          <a:off x="2533650" y="4257675"/>
          <a:ext cx="0" cy="15144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24</xdr:row>
      <xdr:rowOff>123825</xdr:rowOff>
    </xdr:from>
    <xdr:to>
      <xdr:col>13</xdr:col>
      <xdr:colOff>0</xdr:colOff>
      <xdr:row>24</xdr:row>
      <xdr:rowOff>123825</xdr:rowOff>
    </xdr:to>
    <xdr:sp>
      <xdr:nvSpPr>
        <xdr:cNvPr id="2" name="Line 2"/>
        <xdr:cNvSpPr>
          <a:spLocks/>
        </xdr:cNvSpPr>
      </xdr:nvSpPr>
      <xdr:spPr>
        <a:xfrm>
          <a:off x="2533650" y="4257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29</xdr:row>
      <xdr:rowOff>142875</xdr:rowOff>
    </xdr:from>
    <xdr:to>
      <xdr:col>11</xdr:col>
      <xdr:colOff>161925</xdr:colOff>
      <xdr:row>29</xdr:row>
      <xdr:rowOff>142875</xdr:rowOff>
    </xdr:to>
    <xdr:sp>
      <xdr:nvSpPr>
        <xdr:cNvPr id="3" name="Line 3"/>
        <xdr:cNvSpPr>
          <a:spLocks/>
        </xdr:cNvSpPr>
      </xdr:nvSpPr>
      <xdr:spPr>
        <a:xfrm>
          <a:off x="1781175" y="5276850"/>
          <a:ext cx="74295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33</xdr:row>
      <xdr:rowOff>28575</xdr:rowOff>
    </xdr:from>
    <xdr:to>
      <xdr:col>11</xdr:col>
      <xdr:colOff>190500</xdr:colOff>
      <xdr:row>34</xdr:row>
      <xdr:rowOff>9525</xdr:rowOff>
    </xdr:to>
    <xdr:sp>
      <xdr:nvSpPr>
        <xdr:cNvPr id="4" name="Line 4"/>
        <xdr:cNvSpPr>
          <a:spLocks/>
        </xdr:cNvSpPr>
      </xdr:nvSpPr>
      <xdr:spPr>
        <a:xfrm>
          <a:off x="2552700" y="6076950"/>
          <a:ext cx="0" cy="1619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34</xdr:row>
      <xdr:rowOff>19050</xdr:rowOff>
    </xdr:from>
    <xdr:to>
      <xdr:col>20</xdr:col>
      <xdr:colOff>66675</xdr:colOff>
      <xdr:row>34</xdr:row>
      <xdr:rowOff>19050</xdr:rowOff>
    </xdr:to>
    <xdr:sp>
      <xdr:nvSpPr>
        <xdr:cNvPr id="5" name="Line 5"/>
        <xdr:cNvSpPr>
          <a:spLocks/>
        </xdr:cNvSpPr>
      </xdr:nvSpPr>
      <xdr:spPr>
        <a:xfrm>
          <a:off x="2562225" y="6248400"/>
          <a:ext cx="19431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33</xdr:row>
      <xdr:rowOff>9525</xdr:rowOff>
    </xdr:from>
    <xdr:to>
      <xdr:col>20</xdr:col>
      <xdr:colOff>66675</xdr:colOff>
      <xdr:row>34</xdr:row>
      <xdr:rowOff>19050</xdr:rowOff>
    </xdr:to>
    <xdr:sp>
      <xdr:nvSpPr>
        <xdr:cNvPr id="6" name="Line 6"/>
        <xdr:cNvSpPr>
          <a:spLocks/>
        </xdr:cNvSpPr>
      </xdr:nvSpPr>
      <xdr:spPr>
        <a:xfrm>
          <a:off x="4505325" y="6057900"/>
          <a:ext cx="0" cy="1905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34</xdr:row>
      <xdr:rowOff>19050</xdr:rowOff>
    </xdr:from>
    <xdr:to>
      <xdr:col>15</xdr:col>
      <xdr:colOff>190500</xdr:colOff>
      <xdr:row>34</xdr:row>
      <xdr:rowOff>171450</xdr:rowOff>
    </xdr:to>
    <xdr:sp>
      <xdr:nvSpPr>
        <xdr:cNvPr id="7" name="Line 7"/>
        <xdr:cNvSpPr>
          <a:spLocks/>
        </xdr:cNvSpPr>
      </xdr:nvSpPr>
      <xdr:spPr>
        <a:xfrm>
          <a:off x="3524250" y="6248400"/>
          <a:ext cx="0" cy="1524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30</xdr:row>
      <xdr:rowOff>19050</xdr:rowOff>
    </xdr:from>
    <xdr:to>
      <xdr:col>20</xdr:col>
      <xdr:colOff>38100</xdr:colOff>
      <xdr:row>32</xdr:row>
      <xdr:rowOff>0</xdr:rowOff>
    </xdr:to>
    <xdr:sp>
      <xdr:nvSpPr>
        <xdr:cNvPr id="8" name="Line 8"/>
        <xdr:cNvSpPr>
          <a:spLocks/>
        </xdr:cNvSpPr>
      </xdr:nvSpPr>
      <xdr:spPr>
        <a:xfrm>
          <a:off x="4476750" y="5438775"/>
          <a:ext cx="0" cy="3238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25</xdr:row>
      <xdr:rowOff>9525</xdr:rowOff>
    </xdr:from>
    <xdr:to>
      <xdr:col>14</xdr:col>
      <xdr:colOff>171450</xdr:colOff>
      <xdr:row>27</xdr:row>
      <xdr:rowOff>0</xdr:rowOff>
    </xdr:to>
    <xdr:sp>
      <xdr:nvSpPr>
        <xdr:cNvPr id="9" name="Line 9"/>
        <xdr:cNvSpPr>
          <a:spLocks/>
        </xdr:cNvSpPr>
      </xdr:nvSpPr>
      <xdr:spPr>
        <a:xfrm>
          <a:off x="3305175" y="4371975"/>
          <a:ext cx="0" cy="33337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21</xdr:row>
      <xdr:rowOff>142875</xdr:rowOff>
    </xdr:from>
    <xdr:to>
      <xdr:col>19</xdr:col>
      <xdr:colOff>180975</xdr:colOff>
      <xdr:row>21</xdr:row>
      <xdr:rowOff>142875</xdr:rowOff>
    </xdr:to>
    <xdr:sp>
      <xdr:nvSpPr>
        <xdr:cNvPr id="10" name="Line 10"/>
        <xdr:cNvSpPr>
          <a:spLocks/>
        </xdr:cNvSpPr>
      </xdr:nvSpPr>
      <xdr:spPr>
        <a:xfrm>
          <a:off x="4057650" y="3638550"/>
          <a:ext cx="3619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21</xdr:row>
      <xdr:rowOff>142875</xdr:rowOff>
    </xdr:from>
    <xdr:to>
      <xdr:col>19</xdr:col>
      <xdr:colOff>180975</xdr:colOff>
      <xdr:row>29</xdr:row>
      <xdr:rowOff>0</xdr:rowOff>
    </xdr:to>
    <xdr:sp>
      <xdr:nvSpPr>
        <xdr:cNvPr id="11" name="Line 11"/>
        <xdr:cNvSpPr>
          <a:spLocks/>
        </xdr:cNvSpPr>
      </xdr:nvSpPr>
      <xdr:spPr>
        <a:xfrm>
          <a:off x="4419600" y="3638550"/>
          <a:ext cx="0" cy="14954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27</xdr:row>
      <xdr:rowOff>133350</xdr:rowOff>
    </xdr:from>
    <xdr:to>
      <xdr:col>19</xdr:col>
      <xdr:colOff>180975</xdr:colOff>
      <xdr:row>27</xdr:row>
      <xdr:rowOff>133350</xdr:rowOff>
    </xdr:to>
    <xdr:sp>
      <xdr:nvSpPr>
        <xdr:cNvPr id="12" name="Line 12"/>
        <xdr:cNvSpPr>
          <a:spLocks/>
        </xdr:cNvSpPr>
      </xdr:nvSpPr>
      <xdr:spPr>
        <a:xfrm>
          <a:off x="3857625" y="4838700"/>
          <a:ext cx="5619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22</xdr:row>
      <xdr:rowOff>0</xdr:rowOff>
    </xdr:from>
    <xdr:to>
      <xdr:col>14</xdr:col>
      <xdr:colOff>161925</xdr:colOff>
      <xdr:row>23</xdr:row>
      <xdr:rowOff>161925</xdr:rowOff>
    </xdr:to>
    <xdr:sp>
      <xdr:nvSpPr>
        <xdr:cNvPr id="13" name="Line 13"/>
        <xdr:cNvSpPr>
          <a:spLocks/>
        </xdr:cNvSpPr>
      </xdr:nvSpPr>
      <xdr:spPr>
        <a:xfrm>
          <a:off x="3295650" y="3790950"/>
          <a:ext cx="0" cy="33337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22</xdr:row>
      <xdr:rowOff>0</xdr:rowOff>
    </xdr:from>
    <xdr:to>
      <xdr:col>12</xdr:col>
      <xdr:colOff>190500</xdr:colOff>
      <xdr:row>23</xdr:row>
      <xdr:rowOff>47625</xdr:rowOff>
    </xdr:to>
    <xdr:sp>
      <xdr:nvSpPr>
        <xdr:cNvPr id="14" name="Line 14"/>
        <xdr:cNvSpPr>
          <a:spLocks/>
        </xdr:cNvSpPr>
      </xdr:nvSpPr>
      <xdr:spPr>
        <a:xfrm>
          <a:off x="2752725" y="3790950"/>
          <a:ext cx="0" cy="2190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21</xdr:row>
      <xdr:rowOff>285750</xdr:rowOff>
    </xdr:from>
    <xdr:to>
      <xdr:col>7</xdr:col>
      <xdr:colOff>171450</xdr:colOff>
      <xdr:row>24</xdr:row>
      <xdr:rowOff>219075</xdr:rowOff>
    </xdr:to>
    <xdr:sp>
      <xdr:nvSpPr>
        <xdr:cNvPr id="15" name="Line 19"/>
        <xdr:cNvSpPr>
          <a:spLocks/>
        </xdr:cNvSpPr>
      </xdr:nvSpPr>
      <xdr:spPr>
        <a:xfrm>
          <a:off x="1733550" y="3781425"/>
          <a:ext cx="0" cy="5715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38100</xdr:rowOff>
    </xdr:from>
    <xdr:to>
      <xdr:col>12</xdr:col>
      <xdr:colOff>190500</xdr:colOff>
      <xdr:row>23</xdr:row>
      <xdr:rowOff>38100</xdr:rowOff>
    </xdr:to>
    <xdr:sp>
      <xdr:nvSpPr>
        <xdr:cNvPr id="16" name="Line 20"/>
        <xdr:cNvSpPr>
          <a:spLocks/>
        </xdr:cNvSpPr>
      </xdr:nvSpPr>
      <xdr:spPr>
        <a:xfrm flipH="1">
          <a:off x="1743075" y="4000500"/>
          <a:ext cx="100965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21</xdr:row>
      <xdr:rowOff>171450</xdr:rowOff>
    </xdr:from>
    <xdr:to>
      <xdr:col>5</xdr:col>
      <xdr:colOff>180975</xdr:colOff>
      <xdr:row>21</xdr:row>
      <xdr:rowOff>171450</xdr:rowOff>
    </xdr:to>
    <xdr:sp>
      <xdr:nvSpPr>
        <xdr:cNvPr id="17" name="Line 21"/>
        <xdr:cNvSpPr>
          <a:spLocks/>
        </xdr:cNvSpPr>
      </xdr:nvSpPr>
      <xdr:spPr>
        <a:xfrm>
          <a:off x="1209675" y="3667125"/>
          <a:ext cx="133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21</xdr:row>
      <xdr:rowOff>161925</xdr:rowOff>
    </xdr:from>
    <xdr:to>
      <xdr:col>5</xdr:col>
      <xdr:colOff>38100</xdr:colOff>
      <xdr:row>28</xdr:row>
      <xdr:rowOff>171450</xdr:rowOff>
    </xdr:to>
    <xdr:sp>
      <xdr:nvSpPr>
        <xdr:cNvPr id="18" name="Line 22"/>
        <xdr:cNvSpPr>
          <a:spLocks/>
        </xdr:cNvSpPr>
      </xdr:nvSpPr>
      <xdr:spPr>
        <a:xfrm>
          <a:off x="1200150" y="3657600"/>
          <a:ext cx="0" cy="14668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27</xdr:row>
      <xdr:rowOff>19050</xdr:rowOff>
    </xdr:from>
    <xdr:to>
      <xdr:col>7</xdr:col>
      <xdr:colOff>152400</xdr:colOff>
      <xdr:row>27</xdr:row>
      <xdr:rowOff>171450</xdr:rowOff>
    </xdr:to>
    <xdr:sp>
      <xdr:nvSpPr>
        <xdr:cNvPr id="19" name="Line 23"/>
        <xdr:cNvSpPr>
          <a:spLocks/>
        </xdr:cNvSpPr>
      </xdr:nvSpPr>
      <xdr:spPr>
        <a:xfrm>
          <a:off x="1714500" y="4724400"/>
          <a:ext cx="0" cy="1524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27</xdr:row>
      <xdr:rowOff>180975</xdr:rowOff>
    </xdr:from>
    <xdr:to>
      <xdr:col>7</xdr:col>
      <xdr:colOff>161925</xdr:colOff>
      <xdr:row>27</xdr:row>
      <xdr:rowOff>180975</xdr:rowOff>
    </xdr:to>
    <xdr:sp>
      <xdr:nvSpPr>
        <xdr:cNvPr id="20" name="Line 24"/>
        <xdr:cNvSpPr>
          <a:spLocks/>
        </xdr:cNvSpPr>
      </xdr:nvSpPr>
      <xdr:spPr>
        <a:xfrm flipH="1">
          <a:off x="1190625" y="4886325"/>
          <a:ext cx="53340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4</xdr:row>
      <xdr:rowOff>19050</xdr:rowOff>
    </xdr:from>
    <xdr:to>
      <xdr:col>23</xdr:col>
      <xdr:colOff>47625</xdr:colOff>
      <xdr:row>4</xdr:row>
      <xdr:rowOff>19050</xdr:rowOff>
    </xdr:to>
    <xdr:sp>
      <xdr:nvSpPr>
        <xdr:cNvPr id="1" name="Line 1"/>
        <xdr:cNvSpPr>
          <a:spLocks/>
        </xdr:cNvSpPr>
      </xdr:nvSpPr>
      <xdr:spPr>
        <a:xfrm>
          <a:off x="9020175" y="8858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4</xdr:row>
      <xdr:rowOff>19050</xdr:rowOff>
    </xdr:from>
    <xdr:to>
      <xdr:col>25</xdr:col>
      <xdr:colOff>95250</xdr:colOff>
      <xdr:row>4</xdr:row>
      <xdr:rowOff>19050</xdr:rowOff>
    </xdr:to>
    <xdr:sp>
      <xdr:nvSpPr>
        <xdr:cNvPr id="2" name="Line 2"/>
        <xdr:cNvSpPr>
          <a:spLocks/>
        </xdr:cNvSpPr>
      </xdr:nvSpPr>
      <xdr:spPr>
        <a:xfrm>
          <a:off x="9906000" y="88582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4</xdr:row>
      <xdr:rowOff>19050</xdr:rowOff>
    </xdr:from>
    <xdr:to>
      <xdr:col>23</xdr:col>
      <xdr:colOff>47625</xdr:colOff>
      <xdr:row>4</xdr:row>
      <xdr:rowOff>19050</xdr:rowOff>
    </xdr:to>
    <xdr:sp>
      <xdr:nvSpPr>
        <xdr:cNvPr id="1" name="Line 1"/>
        <xdr:cNvSpPr>
          <a:spLocks/>
        </xdr:cNvSpPr>
      </xdr:nvSpPr>
      <xdr:spPr>
        <a:xfrm>
          <a:off x="4162425" y="8858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4</xdr:row>
      <xdr:rowOff>19050</xdr:rowOff>
    </xdr:from>
    <xdr:to>
      <xdr:col>25</xdr:col>
      <xdr:colOff>95250</xdr:colOff>
      <xdr:row>4</xdr:row>
      <xdr:rowOff>19050</xdr:rowOff>
    </xdr:to>
    <xdr:sp>
      <xdr:nvSpPr>
        <xdr:cNvPr id="2" name="Line 2"/>
        <xdr:cNvSpPr>
          <a:spLocks/>
        </xdr:cNvSpPr>
      </xdr:nvSpPr>
      <xdr:spPr>
        <a:xfrm>
          <a:off x="5048250" y="88582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H205"/>
  <sheetViews>
    <sheetView zoomScale="75" zoomScaleNormal="75" workbookViewId="0" topLeftCell="A1">
      <selection activeCell="Z6" sqref="Z6"/>
    </sheetView>
  </sheetViews>
  <sheetFormatPr defaultColWidth="9.00390625" defaultRowHeight="13.5"/>
  <cols>
    <col min="1" max="1" width="2.625" style="153" customWidth="1"/>
    <col min="2" max="2" width="4.75390625" style="13" customWidth="1"/>
    <col min="3" max="13" width="2.625" style="13" customWidth="1"/>
    <col min="14" max="14" width="4.875" style="13" customWidth="1"/>
    <col min="15" max="16" width="2.625" style="13" customWidth="1"/>
    <col min="17" max="17" width="4.00390625" style="13" customWidth="1"/>
    <col min="18" max="33" width="2.625" style="13" customWidth="1"/>
    <col min="34" max="34" width="9.50390625" style="153" customWidth="1"/>
    <col min="35" max="35" width="2.625" style="153" customWidth="1"/>
    <col min="36" max="53" width="9.00390625" style="153" customWidth="1"/>
    <col min="54" max="16384" width="9.00390625" style="13" customWidth="1"/>
  </cols>
  <sheetData>
    <row r="1" spans="2:33" ht="20.25" customHeight="1" thickBot="1">
      <c r="B1" s="153"/>
      <c r="C1" s="153"/>
      <c r="D1" s="153"/>
      <c r="E1" s="153"/>
      <c r="F1" s="153"/>
      <c r="G1" s="153"/>
      <c r="H1" s="153"/>
      <c r="I1" s="153"/>
      <c r="J1" s="153"/>
      <c r="K1" s="153"/>
      <c r="L1" s="153"/>
      <c r="M1" s="153"/>
      <c r="N1" s="153"/>
      <c r="O1" s="153"/>
      <c r="P1" s="153"/>
      <c r="Q1" s="153"/>
      <c r="R1" s="158" t="s">
        <v>121</v>
      </c>
      <c r="S1" s="153"/>
      <c r="T1" s="153"/>
      <c r="U1" s="153"/>
      <c r="V1" s="153"/>
      <c r="W1" s="153"/>
      <c r="X1" s="153"/>
      <c r="Y1" s="153"/>
      <c r="Z1" s="153"/>
      <c r="AA1" s="153"/>
      <c r="AB1" s="153"/>
      <c r="AC1" s="153"/>
      <c r="AD1" s="153"/>
      <c r="AE1" s="153"/>
      <c r="AF1" s="153"/>
      <c r="AG1" s="153"/>
    </row>
    <row r="2" spans="2:33" ht="13.5" thickTop="1">
      <c r="B2" s="153"/>
      <c r="C2" s="164" t="s">
        <v>50</v>
      </c>
      <c r="D2" s="165"/>
      <c r="E2" s="165"/>
      <c r="F2" s="165"/>
      <c r="G2" s="165"/>
      <c r="H2" s="165"/>
      <c r="I2" s="165"/>
      <c r="J2" s="165"/>
      <c r="K2" s="165"/>
      <c r="L2" s="165"/>
      <c r="M2" s="165"/>
      <c r="N2" s="166"/>
      <c r="O2" s="167"/>
      <c r="P2" s="153"/>
      <c r="Q2" s="153"/>
      <c r="R2" s="153"/>
      <c r="S2" s="153"/>
      <c r="T2" s="153"/>
      <c r="U2" s="153"/>
      <c r="V2" s="153"/>
      <c r="W2" s="153"/>
      <c r="X2" s="153"/>
      <c r="Y2" s="153"/>
      <c r="Z2" s="153"/>
      <c r="AA2" s="153"/>
      <c r="AB2" s="153"/>
      <c r="AC2" s="153"/>
      <c r="AD2" s="153"/>
      <c r="AE2" s="153"/>
      <c r="AF2" s="153"/>
      <c r="AG2" s="153"/>
    </row>
    <row r="3" spans="2:33" ht="13.5" thickBot="1">
      <c r="B3" s="153"/>
      <c r="C3" s="168"/>
      <c r="D3" s="169"/>
      <c r="E3" s="169"/>
      <c r="F3" s="169"/>
      <c r="G3" s="169"/>
      <c r="H3" s="169"/>
      <c r="I3" s="169"/>
      <c r="J3" s="169"/>
      <c r="K3" s="169"/>
      <c r="L3" s="169"/>
      <c r="M3" s="169"/>
      <c r="N3" s="170"/>
      <c r="O3" s="171"/>
      <c r="P3" s="153"/>
      <c r="Q3" s="153"/>
      <c r="R3" s="153"/>
      <c r="S3" s="153"/>
      <c r="T3" s="153"/>
      <c r="U3" s="153"/>
      <c r="V3" s="153"/>
      <c r="W3" s="153"/>
      <c r="X3" s="153"/>
      <c r="Y3" s="153"/>
      <c r="Z3" s="153"/>
      <c r="AA3" s="153"/>
      <c r="AB3" s="153"/>
      <c r="AC3" s="153"/>
      <c r="AD3" s="153"/>
      <c r="AE3" s="153"/>
      <c r="AF3" s="153"/>
      <c r="AG3" s="153"/>
    </row>
    <row r="4" spans="2:33" ht="12.75" customHeight="1" thickTop="1">
      <c r="B4" s="153"/>
      <c r="C4" s="154"/>
      <c r="D4" s="154"/>
      <c r="E4" s="154"/>
      <c r="F4" s="154"/>
      <c r="G4" s="154"/>
      <c r="H4" s="154"/>
      <c r="I4" s="154"/>
      <c r="J4" s="154"/>
      <c r="K4" s="154"/>
      <c r="L4" s="154"/>
      <c r="M4" s="154"/>
      <c r="N4" s="155"/>
      <c r="O4" s="155"/>
      <c r="P4" s="153"/>
      <c r="Q4" s="153"/>
      <c r="R4" s="153"/>
      <c r="S4" s="153"/>
      <c r="T4" s="153"/>
      <c r="U4" s="153"/>
      <c r="V4" s="153"/>
      <c r="W4" s="153"/>
      <c r="X4" s="153"/>
      <c r="Y4" s="153"/>
      <c r="Z4" s="153"/>
      <c r="AA4" s="153"/>
      <c r="AB4" s="153"/>
      <c r="AC4" s="153"/>
      <c r="AD4" s="153"/>
      <c r="AE4" s="153"/>
      <c r="AF4" s="153"/>
      <c r="AG4" s="153"/>
    </row>
    <row r="5" spans="2:33" ht="21">
      <c r="B5" s="153"/>
      <c r="C5" s="154"/>
      <c r="D5" s="154"/>
      <c r="E5" s="154"/>
      <c r="F5" s="154"/>
      <c r="G5" s="154"/>
      <c r="H5" s="154"/>
      <c r="I5" s="154"/>
      <c r="J5" s="154"/>
      <c r="K5" s="154"/>
      <c r="L5" s="154"/>
      <c r="M5" s="163" t="s">
        <v>124</v>
      </c>
      <c r="N5" s="155"/>
      <c r="O5" s="155"/>
      <c r="P5" s="153"/>
      <c r="Q5" s="153"/>
      <c r="R5" s="153"/>
      <c r="S5" s="153"/>
      <c r="T5" s="153"/>
      <c r="U5" s="153"/>
      <c r="V5" s="153"/>
      <c r="W5" s="153"/>
      <c r="X5" s="153"/>
      <c r="Y5" s="153"/>
      <c r="Z5" s="153"/>
      <c r="AA5" s="153"/>
      <c r="AB5" s="153"/>
      <c r="AC5" s="153"/>
      <c r="AD5" s="153"/>
      <c r="AE5" s="153"/>
      <c r="AF5" s="153"/>
      <c r="AG5" s="153"/>
    </row>
    <row r="6" spans="2:33" ht="17.25" customHeight="1">
      <c r="B6" s="153"/>
      <c r="C6" s="154"/>
      <c r="D6" s="154"/>
      <c r="E6" s="154"/>
      <c r="F6" s="154"/>
      <c r="G6" s="154"/>
      <c r="H6" s="154"/>
      <c r="I6" s="154"/>
      <c r="J6" s="154"/>
      <c r="K6" s="154"/>
      <c r="L6" s="154"/>
      <c r="M6" s="154"/>
      <c r="N6" s="155"/>
      <c r="O6" s="155"/>
      <c r="P6" s="153"/>
      <c r="Q6" s="153"/>
      <c r="R6" s="153"/>
      <c r="S6" s="153"/>
      <c r="T6" s="153"/>
      <c r="U6" s="153"/>
      <c r="V6" s="153"/>
      <c r="W6" s="153"/>
      <c r="X6" s="153"/>
      <c r="Y6" s="153"/>
      <c r="Z6" s="153"/>
      <c r="AA6" s="153"/>
      <c r="AB6" s="153"/>
      <c r="AC6" s="153"/>
      <c r="AD6" s="153"/>
      <c r="AE6" s="153"/>
      <c r="AF6" s="153"/>
      <c r="AG6" s="153"/>
    </row>
    <row r="7" spans="2:34" ht="14.25" customHeight="1">
      <c r="B7" s="15" t="s">
        <v>114</v>
      </c>
      <c r="C7" s="150"/>
      <c r="D7" s="150"/>
      <c r="E7" s="150"/>
      <c r="F7" s="150"/>
      <c r="G7" s="150"/>
      <c r="H7" s="150"/>
      <c r="I7" s="150"/>
      <c r="J7" s="150"/>
      <c r="K7" s="150"/>
      <c r="L7" s="150"/>
      <c r="M7" s="150"/>
      <c r="N7" s="151"/>
      <c r="O7" s="151"/>
      <c r="P7" s="15"/>
      <c r="Q7" s="15"/>
      <c r="R7" s="15"/>
      <c r="S7" s="15"/>
      <c r="T7" s="15"/>
      <c r="U7" s="15"/>
      <c r="V7" s="15"/>
      <c r="W7" s="15"/>
      <c r="X7" s="15"/>
      <c r="Y7" s="15"/>
      <c r="Z7" s="15"/>
      <c r="AA7" s="15"/>
      <c r="AB7" s="15"/>
      <c r="AC7" s="15"/>
      <c r="AD7" s="15"/>
      <c r="AE7" s="15"/>
      <c r="AF7" s="15"/>
      <c r="AG7" s="15"/>
      <c r="AH7" s="15"/>
    </row>
    <row r="8" spans="2:34" ht="14.25" customHeight="1">
      <c r="B8" s="14" t="s">
        <v>116</v>
      </c>
      <c r="C8" s="150"/>
      <c r="D8" s="150"/>
      <c r="E8" s="150"/>
      <c r="F8" s="150"/>
      <c r="G8" s="150"/>
      <c r="H8" s="150"/>
      <c r="I8" s="150"/>
      <c r="J8" s="150"/>
      <c r="K8" s="150"/>
      <c r="L8" s="150"/>
      <c r="M8" s="150"/>
      <c r="N8" s="151"/>
      <c r="O8" s="151"/>
      <c r="P8" s="15"/>
      <c r="Q8" s="15"/>
      <c r="R8" s="15"/>
      <c r="S8" s="15"/>
      <c r="T8" s="15"/>
      <c r="U8" s="15"/>
      <c r="V8" s="15"/>
      <c r="W8" s="15"/>
      <c r="X8" s="15"/>
      <c r="Y8" s="15"/>
      <c r="Z8" s="15"/>
      <c r="AA8" s="15"/>
      <c r="AB8" s="15"/>
      <c r="AC8" s="15"/>
      <c r="AD8" s="15"/>
      <c r="AE8" s="15"/>
      <c r="AF8" s="15"/>
      <c r="AG8" s="15"/>
      <c r="AH8" s="15"/>
    </row>
    <row r="9" spans="2:34" ht="13.5" customHeight="1">
      <c r="B9" s="15" t="s">
        <v>115</v>
      </c>
      <c r="C9" s="150"/>
      <c r="D9" s="150"/>
      <c r="E9" s="150"/>
      <c r="F9" s="150"/>
      <c r="G9" s="150"/>
      <c r="H9" s="150"/>
      <c r="I9" s="150"/>
      <c r="J9" s="150"/>
      <c r="K9" s="150"/>
      <c r="L9" s="150"/>
      <c r="M9" s="150"/>
      <c r="N9" s="151"/>
      <c r="O9" s="151"/>
      <c r="P9" s="15"/>
      <c r="Q9" s="15"/>
      <c r="R9" s="15"/>
      <c r="S9" s="15"/>
      <c r="T9" s="15"/>
      <c r="U9" s="15"/>
      <c r="V9" s="15"/>
      <c r="W9" s="15"/>
      <c r="X9" s="15"/>
      <c r="Y9" s="15"/>
      <c r="Z9" s="15"/>
      <c r="AA9" s="15"/>
      <c r="AB9" s="15"/>
      <c r="AC9" s="15"/>
      <c r="AD9" s="15"/>
      <c r="AE9" s="15"/>
      <c r="AF9" s="15"/>
      <c r="AG9" s="15"/>
      <c r="AH9" s="15"/>
    </row>
    <row r="10" spans="2:34" ht="6" customHeight="1">
      <c r="B10" s="15"/>
      <c r="C10" s="150"/>
      <c r="D10" s="150"/>
      <c r="E10" s="150"/>
      <c r="F10" s="150"/>
      <c r="G10" s="150"/>
      <c r="H10" s="150"/>
      <c r="I10" s="150"/>
      <c r="J10" s="150"/>
      <c r="K10" s="150"/>
      <c r="L10" s="150"/>
      <c r="M10" s="150"/>
      <c r="N10" s="151"/>
      <c r="O10" s="151"/>
      <c r="P10" s="15"/>
      <c r="Q10" s="15"/>
      <c r="R10" s="15"/>
      <c r="S10" s="15"/>
      <c r="T10" s="15"/>
      <c r="U10" s="15"/>
      <c r="V10" s="15"/>
      <c r="W10" s="15"/>
      <c r="X10" s="15"/>
      <c r="Y10" s="15"/>
      <c r="Z10" s="15"/>
      <c r="AA10" s="15"/>
      <c r="AB10" s="15"/>
      <c r="AC10" s="15"/>
      <c r="AD10" s="15"/>
      <c r="AE10" s="15"/>
      <c r="AF10" s="15"/>
      <c r="AG10" s="15"/>
      <c r="AH10" s="15"/>
    </row>
    <row r="11" spans="2:34" ht="12.75">
      <c r="B11" s="15" t="s">
        <v>110</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row>
    <row r="12" spans="2:34" ht="12.75">
      <c r="B12" s="15" t="s">
        <v>111</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row>
    <row r="13" spans="2:34" ht="12.75">
      <c r="B13" s="15" t="s">
        <v>112</v>
      </c>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row>
    <row r="14" spans="2:34" ht="12.75">
      <c r="B14" s="15" t="s">
        <v>113</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row>
    <row r="15" spans="2:34" ht="8.25" customHeight="1">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row>
    <row r="16" spans="2:34" ht="12.75">
      <c r="B16" s="15" t="s">
        <v>120</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row>
    <row r="17" spans="2:34" ht="5.25" customHeight="1">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row>
    <row r="18" spans="2:34" ht="12.75">
      <c r="B18" s="15"/>
      <c r="C18" s="152" t="s">
        <v>117</v>
      </c>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
      <c r="AH18" s="15"/>
    </row>
    <row r="19" spans="2:34" ht="12.75">
      <c r="B19" s="15"/>
      <c r="C19" s="152" t="s">
        <v>51</v>
      </c>
      <c r="D19" s="152"/>
      <c r="E19" s="152"/>
      <c r="F19" s="152"/>
      <c r="G19" s="152"/>
      <c r="H19" s="152"/>
      <c r="I19" s="152"/>
      <c r="J19" s="152"/>
      <c r="K19" s="152"/>
      <c r="L19" s="152"/>
      <c r="M19" s="15" t="s">
        <v>118</v>
      </c>
      <c r="N19" s="15"/>
      <c r="O19" s="15"/>
      <c r="P19" s="15"/>
      <c r="Q19" s="15"/>
      <c r="R19" s="15"/>
      <c r="S19" s="15"/>
      <c r="T19" s="15"/>
      <c r="U19" s="15"/>
      <c r="V19" s="15"/>
      <c r="W19" s="15"/>
      <c r="X19" s="15"/>
      <c r="Y19" s="15"/>
      <c r="Z19" s="15"/>
      <c r="AA19" s="15"/>
      <c r="AB19" s="15"/>
      <c r="AC19" s="15"/>
      <c r="AD19" s="15"/>
      <c r="AE19" s="15"/>
      <c r="AF19" s="15"/>
      <c r="AG19" s="15"/>
      <c r="AH19" s="15"/>
    </row>
    <row r="20" spans="2:34" ht="12.75">
      <c r="B20" s="15"/>
      <c r="C20" s="15" t="s">
        <v>119</v>
      </c>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row>
    <row r="21" spans="2:34" ht="13.5" thickBot="1">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row>
    <row r="22" spans="2:34" ht="23.25" customHeight="1" thickBot="1" thickTop="1">
      <c r="B22" s="15"/>
      <c r="C22" s="15"/>
      <c r="D22" s="15"/>
      <c r="E22" s="15"/>
      <c r="F22" s="15"/>
      <c r="G22" s="144" t="s">
        <v>76</v>
      </c>
      <c r="H22" s="145"/>
      <c r="I22" s="145"/>
      <c r="J22" s="146"/>
      <c r="K22" s="15"/>
      <c r="L22" s="15"/>
      <c r="M22" s="144" t="s">
        <v>82</v>
      </c>
      <c r="N22" s="145"/>
      <c r="O22" s="145"/>
      <c r="P22" s="145"/>
      <c r="Q22" s="145"/>
      <c r="R22" s="146"/>
      <c r="S22" s="15"/>
      <c r="T22" s="15"/>
      <c r="U22" s="15"/>
      <c r="V22" s="15"/>
      <c r="W22" s="15" t="s">
        <v>84</v>
      </c>
      <c r="X22" s="15"/>
      <c r="Y22" s="15"/>
      <c r="Z22" s="15"/>
      <c r="AA22" s="15"/>
      <c r="AB22" s="15"/>
      <c r="AC22" s="15"/>
      <c r="AD22" s="15"/>
      <c r="AE22" s="15"/>
      <c r="AF22" s="15"/>
      <c r="AG22" s="15"/>
      <c r="AH22" s="15"/>
    </row>
    <row r="23" spans="2:34" ht="13.5" thickTop="1">
      <c r="B23" s="15"/>
      <c r="C23" s="15"/>
      <c r="D23" s="15"/>
      <c r="E23" s="15"/>
      <c r="F23" s="15"/>
      <c r="G23" s="15"/>
      <c r="H23" s="15"/>
      <c r="I23" s="15"/>
      <c r="J23" s="15"/>
      <c r="K23" s="15"/>
      <c r="L23" s="15"/>
      <c r="M23" s="15"/>
      <c r="N23" s="15"/>
      <c r="O23" s="15"/>
      <c r="P23" s="15"/>
      <c r="Q23" s="15"/>
      <c r="R23" s="15"/>
      <c r="S23" s="15"/>
      <c r="T23" s="15"/>
      <c r="U23" s="15"/>
      <c r="V23" s="15"/>
      <c r="W23" s="15" t="s">
        <v>85</v>
      </c>
      <c r="X23" s="15"/>
      <c r="Y23" s="15"/>
      <c r="Z23" s="15"/>
      <c r="AA23" s="15"/>
      <c r="AB23" s="15"/>
      <c r="AC23" s="15"/>
      <c r="AD23" s="15"/>
      <c r="AE23" s="15"/>
      <c r="AF23" s="15"/>
      <c r="AG23" s="15"/>
      <c r="AH23" s="15"/>
    </row>
    <row r="24" spans="2:34" ht="13.5" thickBot="1">
      <c r="B24" s="15"/>
      <c r="C24" s="15"/>
      <c r="D24" s="15"/>
      <c r="E24" s="15"/>
      <c r="F24" s="15"/>
      <c r="G24" s="15"/>
      <c r="H24" s="15"/>
      <c r="I24" s="15"/>
      <c r="J24" s="15"/>
      <c r="K24" s="15"/>
      <c r="L24" s="15"/>
      <c r="M24" s="15"/>
      <c r="N24" s="15"/>
      <c r="O24" s="15"/>
      <c r="P24" s="15"/>
      <c r="Q24" s="15"/>
      <c r="R24" s="15"/>
      <c r="S24" s="15"/>
      <c r="T24" s="15"/>
      <c r="U24" s="15"/>
      <c r="V24" s="15"/>
      <c r="W24" s="15" t="s">
        <v>86</v>
      </c>
      <c r="X24" s="15"/>
      <c r="Y24" s="15"/>
      <c r="Z24" s="15"/>
      <c r="AA24" s="15"/>
      <c r="AB24" s="15"/>
      <c r="AC24" s="15"/>
      <c r="AD24" s="15"/>
      <c r="AE24" s="15"/>
      <c r="AF24" s="15"/>
      <c r="AG24" s="15"/>
      <c r="AH24" s="15"/>
    </row>
    <row r="25" spans="2:34" ht="18" customHeight="1" thickBot="1" thickTop="1">
      <c r="B25" s="15"/>
      <c r="C25" s="15"/>
      <c r="D25" s="15"/>
      <c r="E25" s="15"/>
      <c r="F25" s="15"/>
      <c r="G25" s="15"/>
      <c r="H25" s="15"/>
      <c r="I25" s="15"/>
      <c r="J25" s="15"/>
      <c r="K25" s="15"/>
      <c r="L25" s="15"/>
      <c r="M25" s="15"/>
      <c r="N25" s="129" t="s">
        <v>77</v>
      </c>
      <c r="O25" s="130"/>
      <c r="P25" s="130"/>
      <c r="Q25" s="131"/>
      <c r="R25" s="15"/>
      <c r="S25" s="15"/>
      <c r="T25" s="15"/>
      <c r="U25" s="15"/>
      <c r="V25" s="15"/>
      <c r="W25" s="15" t="s">
        <v>87</v>
      </c>
      <c r="X25" s="15"/>
      <c r="Y25" s="15"/>
      <c r="Z25" s="15"/>
      <c r="AA25" s="15"/>
      <c r="AB25" s="15"/>
      <c r="AC25" s="15"/>
      <c r="AD25" s="15"/>
      <c r="AE25" s="15"/>
      <c r="AF25" s="15"/>
      <c r="AG25" s="15"/>
      <c r="AH25" s="15"/>
    </row>
    <row r="26" spans="2:34" ht="13.5" thickTop="1">
      <c r="B26" s="15"/>
      <c r="C26" s="15"/>
      <c r="D26" s="15"/>
      <c r="E26" s="15"/>
      <c r="F26" s="15"/>
      <c r="G26" s="172" t="s">
        <v>73</v>
      </c>
      <c r="H26" s="173"/>
      <c r="I26" s="173"/>
      <c r="J26" s="174"/>
      <c r="K26" s="15"/>
      <c r="L26" s="15"/>
      <c r="M26" s="15"/>
      <c r="N26" s="15"/>
      <c r="O26" s="15"/>
      <c r="P26" s="15"/>
      <c r="Q26" s="15"/>
      <c r="R26" s="15"/>
      <c r="S26" s="15"/>
      <c r="T26" s="15"/>
      <c r="U26" s="15"/>
      <c r="V26" s="15"/>
      <c r="W26" s="15" t="s">
        <v>89</v>
      </c>
      <c r="X26" s="15"/>
      <c r="Y26" s="15"/>
      <c r="Z26" s="15"/>
      <c r="AA26" s="15"/>
      <c r="AB26" s="15"/>
      <c r="AC26" s="15"/>
      <c r="AD26" s="15"/>
      <c r="AE26" s="15"/>
      <c r="AF26" s="15"/>
      <c r="AG26" s="15"/>
      <c r="AH26" s="15"/>
    </row>
    <row r="27" spans="2:34" ht="13.5" thickBot="1">
      <c r="B27" s="15"/>
      <c r="C27" s="15"/>
      <c r="D27" s="15"/>
      <c r="E27" s="15"/>
      <c r="F27" s="15"/>
      <c r="G27" s="175"/>
      <c r="H27" s="176"/>
      <c r="I27" s="176"/>
      <c r="J27" s="177"/>
      <c r="K27" s="15"/>
      <c r="L27" s="15"/>
      <c r="M27" s="15"/>
      <c r="N27" s="15"/>
      <c r="O27" s="15"/>
      <c r="P27" s="15"/>
      <c r="Q27" s="15"/>
      <c r="R27" s="15"/>
      <c r="S27" s="15"/>
      <c r="T27" s="15"/>
      <c r="U27" s="15"/>
      <c r="V27" s="15"/>
      <c r="W27" s="15" t="s">
        <v>88</v>
      </c>
      <c r="X27" s="15"/>
      <c r="Y27" s="15"/>
      <c r="Z27" s="15"/>
      <c r="AA27" s="15"/>
      <c r="AB27" s="15"/>
      <c r="AC27" s="15"/>
      <c r="AD27" s="15"/>
      <c r="AE27" s="15"/>
      <c r="AF27" s="15"/>
      <c r="AG27" s="15"/>
      <c r="AH27" s="15"/>
    </row>
    <row r="28" spans="2:34" ht="19.5" customHeight="1" thickBot="1" thickTop="1">
      <c r="B28" s="15"/>
      <c r="C28" s="15"/>
      <c r="D28" s="15"/>
      <c r="E28" s="15"/>
      <c r="F28" s="15"/>
      <c r="G28" s="15"/>
      <c r="H28" s="15"/>
      <c r="I28" s="147" t="s">
        <v>83</v>
      </c>
      <c r="J28" s="15"/>
      <c r="K28" s="15"/>
      <c r="L28" s="15"/>
      <c r="M28" s="15"/>
      <c r="N28" s="132" t="s">
        <v>2</v>
      </c>
      <c r="O28" s="133"/>
      <c r="P28" s="133"/>
      <c r="Q28" s="134"/>
      <c r="R28" s="15"/>
      <c r="S28" s="15"/>
      <c r="T28" s="15"/>
      <c r="U28" s="15"/>
      <c r="V28" s="15"/>
      <c r="W28" s="147" t="s">
        <v>90</v>
      </c>
      <c r="X28" s="15"/>
      <c r="Y28" s="15"/>
      <c r="Z28" s="15"/>
      <c r="AA28" s="15"/>
      <c r="AB28" s="15"/>
      <c r="AC28" s="15"/>
      <c r="AD28" s="15"/>
      <c r="AE28" s="15"/>
      <c r="AF28" s="15"/>
      <c r="AG28" s="15"/>
      <c r="AH28" s="15"/>
    </row>
    <row r="29" spans="2:34" ht="14.25" thickBot="1" thickTop="1">
      <c r="B29" s="15"/>
      <c r="C29" s="15"/>
      <c r="D29" s="15"/>
      <c r="E29" s="15"/>
      <c r="F29" s="15"/>
      <c r="G29" s="15"/>
      <c r="H29" s="15"/>
      <c r="I29" s="15"/>
      <c r="J29" s="15"/>
      <c r="K29" s="15"/>
      <c r="L29" s="15"/>
      <c r="M29" s="15"/>
      <c r="N29" s="15"/>
      <c r="O29" s="15"/>
      <c r="P29" s="15"/>
      <c r="Q29" s="15"/>
      <c r="R29" s="15"/>
      <c r="S29" s="15"/>
      <c r="T29" s="15"/>
      <c r="U29" s="15"/>
      <c r="V29" s="15"/>
      <c r="W29" s="15"/>
      <c r="X29" s="15" t="s">
        <v>91</v>
      </c>
      <c r="Y29" s="15"/>
      <c r="Z29" s="15"/>
      <c r="AA29" s="15"/>
      <c r="AB29" s="15"/>
      <c r="AC29" s="15"/>
      <c r="AD29" s="15"/>
      <c r="AE29" s="15"/>
      <c r="AF29" s="15"/>
      <c r="AG29" s="15"/>
      <c r="AH29" s="15"/>
    </row>
    <row r="30" spans="2:34" ht="22.5" customHeight="1" thickBot="1" thickTop="1">
      <c r="B30" s="15"/>
      <c r="C30" s="15"/>
      <c r="D30" s="15"/>
      <c r="E30" s="142" t="s">
        <v>81</v>
      </c>
      <c r="F30" s="143"/>
      <c r="G30" s="143"/>
      <c r="H30" s="134"/>
      <c r="I30" s="15"/>
      <c r="J30" s="15"/>
      <c r="K30" s="15"/>
      <c r="L30" s="15"/>
      <c r="M30" s="15"/>
      <c r="N30" s="15"/>
      <c r="O30" s="15"/>
      <c r="P30" s="15"/>
      <c r="Q30" s="15"/>
      <c r="R30" s="15"/>
      <c r="S30" s="132" t="s">
        <v>78</v>
      </c>
      <c r="T30" s="133"/>
      <c r="U30" s="133"/>
      <c r="V30" s="134"/>
      <c r="W30" s="15"/>
      <c r="X30" s="149" t="s">
        <v>92</v>
      </c>
      <c r="Y30" s="148"/>
      <c r="Z30" s="148"/>
      <c r="AA30" s="148"/>
      <c r="AB30" s="148"/>
      <c r="AC30" s="148"/>
      <c r="AD30" s="148"/>
      <c r="AE30" s="148"/>
      <c r="AF30" s="148"/>
      <c r="AG30" s="148"/>
      <c r="AH30" s="15"/>
    </row>
    <row r="31" spans="2:34" ht="13.5" thickTop="1">
      <c r="B31" s="15"/>
      <c r="C31" s="15"/>
      <c r="D31" s="15"/>
      <c r="E31" s="15"/>
      <c r="F31" s="15"/>
      <c r="G31" s="15"/>
      <c r="H31" s="15"/>
      <c r="I31" s="15"/>
      <c r="J31" s="15"/>
      <c r="K31" s="15"/>
      <c r="L31" s="15"/>
      <c r="M31" s="15"/>
      <c r="N31" s="15"/>
      <c r="O31" s="15"/>
      <c r="P31" s="15"/>
      <c r="Q31" s="15"/>
      <c r="R31" s="15"/>
      <c r="S31" s="15"/>
      <c r="T31" s="15"/>
      <c r="U31" s="15"/>
      <c r="V31" s="15"/>
      <c r="W31" s="15"/>
      <c r="X31" s="15" t="s">
        <v>93</v>
      </c>
      <c r="Y31" s="15"/>
      <c r="Z31" s="15"/>
      <c r="AA31" s="15"/>
      <c r="AB31" s="15"/>
      <c r="AC31" s="15"/>
      <c r="AD31" s="15"/>
      <c r="AE31" s="15"/>
      <c r="AF31" s="15"/>
      <c r="AG31" s="15"/>
      <c r="AH31" s="15"/>
    </row>
    <row r="32" spans="2:34" ht="13.5" thickBot="1">
      <c r="B32" s="15"/>
      <c r="C32" s="15"/>
      <c r="D32" s="15"/>
      <c r="E32" s="15"/>
      <c r="F32" s="15"/>
      <c r="G32" s="15"/>
      <c r="H32" s="15"/>
      <c r="I32" s="15"/>
      <c r="J32" s="15"/>
      <c r="K32" s="15"/>
      <c r="L32" s="15"/>
      <c r="M32" s="15"/>
      <c r="N32" s="15"/>
      <c r="O32" s="15"/>
      <c r="P32" s="15"/>
      <c r="Q32" s="15"/>
      <c r="R32" s="15"/>
      <c r="S32" s="15"/>
      <c r="T32" s="15"/>
      <c r="U32" s="15"/>
      <c r="V32" s="15"/>
      <c r="W32" s="15"/>
      <c r="X32" s="15" t="s">
        <v>94</v>
      </c>
      <c r="Y32" s="15"/>
      <c r="Z32" s="15"/>
      <c r="AA32" s="15"/>
      <c r="AB32" s="15"/>
      <c r="AC32" s="15"/>
      <c r="AD32" s="15"/>
      <c r="AE32" s="15"/>
      <c r="AF32" s="15"/>
      <c r="AG32" s="15"/>
      <c r="AH32" s="15"/>
    </row>
    <row r="33" spans="2:34" ht="22.5" customHeight="1" thickBot="1" thickTop="1">
      <c r="B33" s="15"/>
      <c r="C33" s="15"/>
      <c r="D33" s="15"/>
      <c r="E33" s="15"/>
      <c r="F33" s="15"/>
      <c r="G33" s="15"/>
      <c r="H33" s="15"/>
      <c r="I33" s="15"/>
      <c r="J33" s="15"/>
      <c r="K33" s="132" t="s">
        <v>4</v>
      </c>
      <c r="L33" s="135"/>
      <c r="M33" s="135"/>
      <c r="N33" s="136"/>
      <c r="O33" s="15"/>
      <c r="P33" s="15"/>
      <c r="Q33" s="15"/>
      <c r="R33" s="15"/>
      <c r="S33" s="132" t="s">
        <v>79</v>
      </c>
      <c r="T33" s="133"/>
      <c r="U33" s="133"/>
      <c r="V33" s="134"/>
      <c r="W33" s="15"/>
      <c r="X33" s="15"/>
      <c r="Y33" s="15"/>
      <c r="Z33" s="15"/>
      <c r="AA33" s="15"/>
      <c r="AB33" s="15"/>
      <c r="AC33" s="15"/>
      <c r="AD33" s="15"/>
      <c r="AE33" s="15"/>
      <c r="AF33" s="15"/>
      <c r="AG33" s="15"/>
      <c r="AH33" s="15"/>
    </row>
    <row r="34" spans="2:34" ht="14.25" customHeight="1" thickTop="1">
      <c r="B34" s="15"/>
      <c r="C34" s="15"/>
      <c r="D34" s="15"/>
      <c r="E34" s="15"/>
      <c r="F34" s="15"/>
      <c r="G34" s="15"/>
      <c r="H34" s="15"/>
      <c r="I34" s="15"/>
      <c r="J34" s="15"/>
      <c r="K34" s="137"/>
      <c r="L34" s="137"/>
      <c r="M34" s="137"/>
      <c r="N34" s="137"/>
      <c r="O34" s="15"/>
      <c r="P34" s="15"/>
      <c r="Q34" s="15"/>
      <c r="R34" s="15"/>
      <c r="S34" s="137"/>
      <c r="T34" s="138"/>
      <c r="U34" s="138"/>
      <c r="V34" s="138"/>
      <c r="W34" s="15"/>
      <c r="X34" s="15"/>
      <c r="Y34" s="15"/>
      <c r="Z34" s="15"/>
      <c r="AA34" s="15"/>
      <c r="AB34" s="15"/>
      <c r="AC34" s="15"/>
      <c r="AD34" s="15"/>
      <c r="AE34" s="15"/>
      <c r="AF34" s="15"/>
      <c r="AG34" s="15"/>
      <c r="AH34" s="15"/>
    </row>
    <row r="35" spans="2:34" ht="14.25" customHeight="1" thickBot="1">
      <c r="B35" s="15"/>
      <c r="C35" s="15"/>
      <c r="D35" s="15"/>
      <c r="E35" s="15"/>
      <c r="F35" s="15"/>
      <c r="G35" s="15"/>
      <c r="H35" s="15"/>
      <c r="I35" s="15"/>
      <c r="J35" s="15"/>
      <c r="K35" s="137"/>
      <c r="L35" s="137"/>
      <c r="M35" s="137"/>
      <c r="N35" s="137"/>
      <c r="O35" s="15"/>
      <c r="P35" s="15"/>
      <c r="Q35" s="15"/>
      <c r="R35" s="15"/>
      <c r="S35" s="137"/>
      <c r="T35" s="138"/>
      <c r="U35" s="138"/>
      <c r="V35" s="138"/>
      <c r="W35" s="15"/>
      <c r="X35" s="15"/>
      <c r="Y35" s="15"/>
      <c r="Z35" s="15"/>
      <c r="AA35" s="15"/>
      <c r="AB35" s="15"/>
      <c r="AC35" s="15"/>
      <c r="AD35" s="15"/>
      <c r="AE35" s="15"/>
      <c r="AF35" s="15"/>
      <c r="AG35" s="15"/>
      <c r="AH35" s="15"/>
    </row>
    <row r="36" spans="2:34" ht="22.5" customHeight="1" thickBot="1">
      <c r="B36" s="15"/>
      <c r="C36" s="15"/>
      <c r="D36" s="15"/>
      <c r="E36" s="15"/>
      <c r="F36" s="15"/>
      <c r="G36" s="15"/>
      <c r="H36" s="15"/>
      <c r="I36" s="15"/>
      <c r="J36" s="15"/>
      <c r="K36" s="137"/>
      <c r="L36" s="137"/>
      <c r="M36" s="137"/>
      <c r="N36" s="139" t="s">
        <v>80</v>
      </c>
      <c r="O36" s="140"/>
      <c r="P36" s="140"/>
      <c r="Q36" s="140"/>
      <c r="R36" s="140"/>
      <c r="S36" s="141"/>
      <c r="T36" s="138"/>
      <c r="U36" s="138"/>
      <c r="V36" s="138"/>
      <c r="W36" s="15"/>
      <c r="X36" s="15"/>
      <c r="Y36" s="15"/>
      <c r="Z36" s="15"/>
      <c r="AA36" s="15"/>
      <c r="AB36" s="15"/>
      <c r="AC36" s="15"/>
      <c r="AD36" s="15"/>
      <c r="AE36" s="15"/>
      <c r="AF36" s="15"/>
      <c r="AG36" s="15"/>
      <c r="AH36" s="15"/>
    </row>
    <row r="37" spans="2:34" ht="12.75" customHeight="1">
      <c r="B37" s="15"/>
      <c r="C37" s="15"/>
      <c r="D37" s="15"/>
      <c r="E37" s="15"/>
      <c r="F37" s="15"/>
      <c r="G37" s="15"/>
      <c r="H37" s="15"/>
      <c r="I37" s="15"/>
      <c r="J37" s="15"/>
      <c r="K37" s="137"/>
      <c r="L37" s="137"/>
      <c r="M37" s="137"/>
      <c r="N37" s="156"/>
      <c r="O37" s="157"/>
      <c r="P37" s="157"/>
      <c r="Q37" s="157"/>
      <c r="R37" s="157"/>
      <c r="S37" s="156"/>
      <c r="T37" s="138"/>
      <c r="U37" s="138"/>
      <c r="V37" s="138"/>
      <c r="W37" s="15"/>
      <c r="X37" s="15"/>
      <c r="Y37" s="15"/>
      <c r="Z37" s="15"/>
      <c r="AA37" s="15"/>
      <c r="AB37" s="15"/>
      <c r="AC37" s="15"/>
      <c r="AD37" s="15"/>
      <c r="AE37" s="15"/>
      <c r="AF37" s="15"/>
      <c r="AG37" s="15"/>
      <c r="AH37" s="15"/>
    </row>
    <row r="38" spans="2:34" ht="12.75">
      <c r="B38" s="15" t="s">
        <v>52</v>
      </c>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row>
    <row r="39" spans="2:34" ht="12.75">
      <c r="B39" s="15"/>
      <c r="C39" s="15" t="s">
        <v>53</v>
      </c>
      <c r="D39" s="15" t="s">
        <v>54</v>
      </c>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row>
    <row r="40" spans="2:34" ht="12.75">
      <c r="B40" s="15"/>
      <c r="C40" s="15" t="s">
        <v>55</v>
      </c>
      <c r="D40" s="15" t="s">
        <v>57</v>
      </c>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row>
    <row r="41" spans="2:34" ht="12.75">
      <c r="B41" s="15"/>
      <c r="C41" s="15" t="s">
        <v>56</v>
      </c>
      <c r="D41" s="15" t="s">
        <v>58</v>
      </c>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row>
    <row r="42" spans="2:34" ht="12.7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row>
    <row r="43" spans="2:34" ht="12.75">
      <c r="B43" s="15"/>
      <c r="C43" s="15"/>
      <c r="D43" s="15" t="s">
        <v>59</v>
      </c>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row>
    <row r="44" spans="2:34" ht="12.75">
      <c r="B44" s="15"/>
      <c r="C44" s="15"/>
      <c r="D44" s="15"/>
      <c r="E44" s="15" t="s">
        <v>60</v>
      </c>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row>
    <row r="45" spans="2:34" ht="12.75">
      <c r="B45" s="15"/>
      <c r="C45" s="15"/>
      <c r="D45" s="15"/>
      <c r="E45" s="15" t="s">
        <v>61</v>
      </c>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row>
    <row r="46" spans="2:34" ht="12.7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row>
    <row r="47" spans="2:34" ht="12.75">
      <c r="B47" s="15"/>
      <c r="C47" s="15" t="s">
        <v>62</v>
      </c>
      <c r="D47" s="15" t="s">
        <v>63</v>
      </c>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row>
    <row r="48" spans="2:34" ht="12.75">
      <c r="B48" s="15"/>
      <c r="C48" s="15"/>
      <c r="D48" s="15" t="s">
        <v>65</v>
      </c>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row>
    <row r="49" spans="2:34" ht="12.75">
      <c r="B49" s="15"/>
      <c r="C49" s="15"/>
      <c r="D49" s="15"/>
      <c r="E49" s="15"/>
      <c r="F49" s="15"/>
      <c r="G49" s="15" t="s">
        <v>64</v>
      </c>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row>
    <row r="50" spans="2:34" ht="12.75">
      <c r="B50" s="15"/>
      <c r="C50" s="15"/>
      <c r="D50" s="15"/>
      <c r="E50" s="15"/>
      <c r="F50" s="15"/>
      <c r="G50" s="15" t="s">
        <v>66</v>
      </c>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row>
    <row r="51" spans="2:34" ht="12.75">
      <c r="B51" s="15"/>
      <c r="C51" s="15" t="s">
        <v>67</v>
      </c>
      <c r="D51" s="15" t="s">
        <v>68</v>
      </c>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row>
    <row r="52" spans="2:34" ht="12.75">
      <c r="B52" s="15"/>
      <c r="C52" s="15"/>
      <c r="D52" s="15" t="s">
        <v>69</v>
      </c>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row>
    <row r="53" spans="2:34" ht="12.75">
      <c r="B53" s="15"/>
      <c r="C53" s="15"/>
      <c r="D53" s="15" t="s">
        <v>70</v>
      </c>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row>
    <row r="54" spans="2:34" ht="12.7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row>
    <row r="55" spans="2:33" ht="12.75">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row>
    <row r="56" spans="2:33" ht="12.75">
      <c r="B56" s="158" t="s">
        <v>121</v>
      </c>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row>
    <row r="57" spans="2:33" ht="12.75">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row>
    <row r="58" spans="2:33" ht="12.75">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row>
    <row r="59" spans="2:33" ht="12.75">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row>
    <row r="60" spans="2:33" ht="12.75">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row>
    <row r="61" spans="2:33" ht="12.75">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row>
    <row r="62" spans="2:33" ht="12.75">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row>
    <row r="63" spans="2:33" ht="12.75">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row>
    <row r="64" spans="2:33" ht="12.75">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row>
    <row r="65" spans="2:33" ht="12.75">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row>
    <row r="66" spans="2:33" ht="12.75">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row>
    <row r="67" spans="2:33" ht="12.75">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row>
    <row r="68" spans="2:33" ht="12.75">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row>
    <row r="69" spans="2:33" ht="12.75">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row>
    <row r="70" spans="2:33" ht="12.75">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row>
    <row r="71" spans="2:33" ht="12.75">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row>
    <row r="72" spans="2:33" ht="12.75">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row>
    <row r="73" spans="2:33" ht="12.75">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row>
    <row r="74" spans="2:33" ht="12.75">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row>
    <row r="75" spans="2:33" ht="12.75">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row>
    <row r="76" spans="2:33" ht="12.75">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c r="AE76" s="153"/>
      <c r="AF76" s="153"/>
      <c r="AG76" s="153"/>
    </row>
    <row r="77" spans="2:33" ht="12.75">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row>
    <row r="78" spans="2:33" ht="12.75">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row>
    <row r="79" spans="2:33" ht="12.75">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c r="AG79" s="153"/>
    </row>
    <row r="80" spans="2:33" ht="12.75">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row>
    <row r="81" spans="2:33" ht="12.75">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c r="AG81" s="153"/>
    </row>
    <row r="82" spans="2:33" ht="12.75">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row>
    <row r="83" spans="2:33" ht="12.75">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row>
    <row r="84" spans="2:33" ht="12.75">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row>
    <row r="85" spans="2:33" ht="12.75">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row>
    <row r="86" spans="2:33" ht="12.75">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row>
    <row r="87" spans="2:33" ht="12.75">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row>
    <row r="88" spans="2:33" ht="12.75">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row>
    <row r="89" spans="2:33" ht="12.75">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row>
    <row r="90" spans="2:33" ht="12.75">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row>
    <row r="91" spans="2:33" ht="12.75">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c r="AG91" s="153"/>
    </row>
    <row r="92" spans="2:33" ht="12.75">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row>
    <row r="93" spans="2:33" ht="12.75">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row>
    <row r="94" spans="2:33" ht="12.75">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c r="AG94" s="153"/>
    </row>
    <row r="95" spans="2:33" ht="12.75">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row>
    <row r="96" spans="2:33" ht="12.75">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row>
    <row r="97" spans="2:33" ht="12.75">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row>
    <row r="98" spans="2:33" ht="12.75">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row>
    <row r="99" spans="2:33" ht="12.75">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c r="AG99" s="153"/>
    </row>
    <row r="100" spans="2:33" ht="12.75">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row>
    <row r="101" spans="2:33" ht="12.75">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row>
    <row r="102" spans="2:33" ht="12.75">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row>
    <row r="103" spans="2:33" ht="12.75">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row>
    <row r="104" spans="2:33" ht="12.75">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row>
    <row r="105" spans="2:33" ht="12.75">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row>
    <row r="106" spans="2:33" ht="12.75">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row>
    <row r="107" spans="2:33" ht="12.75">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row>
    <row r="108" spans="2:33" ht="12.75">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row>
    <row r="109" spans="2:33" ht="12.75">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153"/>
    </row>
    <row r="110" spans="2:33" ht="12.75">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c r="AG110" s="153"/>
    </row>
    <row r="111" spans="2:33" ht="12.75">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c r="AG111" s="153"/>
    </row>
    <row r="112" spans="2:33" ht="12.75">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c r="AG112" s="153"/>
    </row>
    <row r="113" spans="2:33" ht="12.75">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row>
    <row r="114" spans="2:33" ht="12.75">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row>
    <row r="115" spans="2:33" ht="12.75">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row>
    <row r="116" spans="2:33" ht="12.75">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row>
    <row r="117" spans="2:33" ht="12.75">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c r="AG117" s="153"/>
    </row>
    <row r="118" spans="2:33" ht="12.75">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c r="AG118" s="153"/>
    </row>
    <row r="119" spans="2:33" ht="12.75">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row>
    <row r="120" spans="2:33" ht="12.75">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row>
    <row r="121" spans="2:33" ht="12.75">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c r="AG121" s="153"/>
    </row>
    <row r="122" spans="2:33" ht="12.75">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c r="AG122" s="153"/>
    </row>
    <row r="123" spans="2:33" ht="12.75">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row>
    <row r="124" spans="2:33" ht="12.75">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row>
    <row r="125" spans="2:33" ht="12.75">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row>
    <row r="126" spans="2:33" ht="12.75">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row>
    <row r="127" spans="2:33" ht="12.75">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row>
    <row r="128" spans="2:33" ht="12.75">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row>
    <row r="129" spans="2:33" ht="12.75">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row>
    <row r="130" spans="2:33" ht="12.75">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row>
    <row r="131" spans="2:33" ht="12.75">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3"/>
      <c r="AF131" s="153"/>
      <c r="AG131" s="153"/>
    </row>
    <row r="132" spans="2:33" ht="12.75">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3"/>
      <c r="AG132" s="153"/>
    </row>
    <row r="133" spans="2:33" ht="12.75">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3"/>
      <c r="AG133" s="153"/>
    </row>
    <row r="134" spans="2:33" ht="12.75">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c r="AA134" s="153"/>
      <c r="AB134" s="153"/>
      <c r="AC134" s="153"/>
      <c r="AD134" s="153"/>
      <c r="AE134" s="153"/>
      <c r="AF134" s="153"/>
      <c r="AG134" s="153"/>
    </row>
    <row r="135" spans="2:33" ht="12.75">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c r="AA135" s="153"/>
      <c r="AB135" s="153"/>
      <c r="AC135" s="153"/>
      <c r="AD135" s="153"/>
      <c r="AE135" s="153"/>
      <c r="AF135" s="153"/>
      <c r="AG135" s="153"/>
    </row>
    <row r="136" spans="2:33" ht="12.75">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c r="AB136" s="153"/>
      <c r="AC136" s="153"/>
      <c r="AD136" s="153"/>
      <c r="AE136" s="153"/>
      <c r="AF136" s="153"/>
      <c r="AG136" s="153"/>
    </row>
    <row r="137" spans="2:33" ht="12.75">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c r="AA137" s="153"/>
      <c r="AB137" s="153"/>
      <c r="AC137" s="153"/>
      <c r="AD137" s="153"/>
      <c r="AE137" s="153"/>
      <c r="AF137" s="153"/>
      <c r="AG137" s="153"/>
    </row>
    <row r="138" spans="2:33" ht="12.75">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c r="AG138" s="153"/>
    </row>
    <row r="139" spans="2:33" ht="12.75">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c r="AA139" s="153"/>
      <c r="AB139" s="153"/>
      <c r="AC139" s="153"/>
      <c r="AD139" s="153"/>
      <c r="AE139" s="153"/>
      <c r="AF139" s="153"/>
      <c r="AG139" s="153"/>
    </row>
    <row r="140" spans="2:33" ht="12.75">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row>
    <row r="141" spans="2:33" ht="12.75">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c r="AG141" s="153"/>
    </row>
    <row r="142" spans="2:33" ht="12.75">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c r="AG142" s="153"/>
    </row>
    <row r="143" spans="2:33" ht="12.75">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c r="AG143" s="153"/>
    </row>
    <row r="144" spans="2:33" ht="12.75">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3"/>
      <c r="AF144" s="153"/>
      <c r="AG144" s="153"/>
    </row>
    <row r="145" spans="2:33" ht="12.75">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c r="AA145" s="153"/>
      <c r="AB145" s="153"/>
      <c r="AC145" s="153"/>
      <c r="AD145" s="153"/>
      <c r="AE145" s="153"/>
      <c r="AF145" s="153"/>
      <c r="AG145" s="153"/>
    </row>
    <row r="146" spans="2:33" ht="12.75">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c r="AA146" s="153"/>
      <c r="AB146" s="153"/>
      <c r="AC146" s="153"/>
      <c r="AD146" s="153"/>
      <c r="AE146" s="153"/>
      <c r="AF146" s="153"/>
      <c r="AG146" s="153"/>
    </row>
    <row r="147" spans="2:33" ht="12.75">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E147" s="153"/>
      <c r="AF147" s="153"/>
      <c r="AG147" s="153"/>
    </row>
    <row r="148" spans="2:33" ht="12.75">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3"/>
      <c r="AG148" s="153"/>
    </row>
    <row r="149" spans="2:33" ht="12.75">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3"/>
      <c r="AG149" s="153"/>
    </row>
    <row r="150" spans="2:33" ht="12.75">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3"/>
      <c r="AF150" s="153"/>
      <c r="AG150" s="153"/>
    </row>
    <row r="151" spans="2:33" ht="12.75">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c r="AA151" s="153"/>
      <c r="AB151" s="153"/>
      <c r="AC151" s="153"/>
      <c r="AD151" s="153"/>
      <c r="AE151" s="153"/>
      <c r="AF151" s="153"/>
      <c r="AG151" s="153"/>
    </row>
    <row r="152" spans="2:33" ht="12.75">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c r="AA152" s="153"/>
      <c r="AB152" s="153"/>
      <c r="AC152" s="153"/>
      <c r="AD152" s="153"/>
      <c r="AE152" s="153"/>
      <c r="AF152" s="153"/>
      <c r="AG152" s="153"/>
    </row>
    <row r="153" spans="2:33" ht="12.75">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c r="AA153" s="153"/>
      <c r="AB153" s="153"/>
      <c r="AC153" s="153"/>
      <c r="AD153" s="153"/>
      <c r="AE153" s="153"/>
      <c r="AF153" s="153"/>
      <c r="AG153" s="153"/>
    </row>
    <row r="154" spans="2:33" ht="12.75">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c r="AA154" s="153"/>
      <c r="AB154" s="153"/>
      <c r="AC154" s="153"/>
      <c r="AD154" s="153"/>
      <c r="AE154" s="153"/>
      <c r="AF154" s="153"/>
      <c r="AG154" s="153"/>
    </row>
    <row r="155" spans="2:33" ht="12.75">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c r="AA155" s="153"/>
      <c r="AB155" s="153"/>
      <c r="AC155" s="153"/>
      <c r="AD155" s="153"/>
      <c r="AE155" s="153"/>
      <c r="AF155" s="153"/>
      <c r="AG155" s="153"/>
    </row>
    <row r="156" spans="2:33" ht="12.75">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153"/>
      <c r="AG156" s="153"/>
    </row>
    <row r="157" spans="2:33" ht="12.75">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153"/>
      <c r="AG157" s="153"/>
    </row>
    <row r="158" spans="2:33" ht="12.75">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c r="AA158" s="153"/>
      <c r="AB158" s="153"/>
      <c r="AC158" s="153"/>
      <c r="AD158" s="153"/>
      <c r="AE158" s="153"/>
      <c r="AF158" s="153"/>
      <c r="AG158" s="153"/>
    </row>
    <row r="159" spans="2:33" ht="12.75">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c r="AB159" s="153"/>
      <c r="AC159" s="153"/>
      <c r="AD159" s="153"/>
      <c r="AE159" s="153"/>
      <c r="AF159" s="153"/>
      <c r="AG159" s="153"/>
    </row>
    <row r="160" spans="2:33" ht="12.75">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c r="AA160" s="153"/>
      <c r="AB160" s="153"/>
      <c r="AC160" s="153"/>
      <c r="AD160" s="153"/>
      <c r="AE160" s="153"/>
      <c r="AF160" s="153"/>
      <c r="AG160" s="153"/>
    </row>
    <row r="161" spans="2:33" ht="12.75">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c r="AA161" s="153"/>
      <c r="AB161" s="153"/>
      <c r="AC161" s="153"/>
      <c r="AD161" s="153"/>
      <c r="AE161" s="153"/>
      <c r="AF161" s="153"/>
      <c r="AG161" s="153"/>
    </row>
    <row r="162" spans="2:33" ht="12.75">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c r="AG162" s="153"/>
    </row>
    <row r="163" spans="2:33" ht="12.75">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c r="AA163" s="153"/>
      <c r="AB163" s="153"/>
      <c r="AC163" s="153"/>
      <c r="AD163" s="153"/>
      <c r="AE163" s="153"/>
      <c r="AF163" s="153"/>
      <c r="AG163" s="153"/>
    </row>
    <row r="164" spans="2:33" ht="12.75">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3"/>
      <c r="AG164" s="153"/>
    </row>
    <row r="165" spans="2:33" ht="12.75">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c r="AG165" s="153"/>
    </row>
    <row r="166" spans="2:33" ht="12.75">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c r="AA166" s="153"/>
      <c r="AB166" s="153"/>
      <c r="AC166" s="153"/>
      <c r="AD166" s="153"/>
      <c r="AE166" s="153"/>
      <c r="AF166" s="153"/>
      <c r="AG166" s="153"/>
    </row>
    <row r="167" spans="2:33" ht="12.75">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c r="AA167" s="153"/>
      <c r="AB167" s="153"/>
      <c r="AC167" s="153"/>
      <c r="AD167" s="153"/>
      <c r="AE167" s="153"/>
      <c r="AF167" s="153"/>
      <c r="AG167" s="153"/>
    </row>
    <row r="168" spans="2:33" ht="12.75">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c r="AG168" s="153"/>
    </row>
    <row r="169" spans="2:33" ht="12.75">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c r="AG169" s="153"/>
    </row>
    <row r="170" spans="2:33" ht="12.75">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c r="AA170" s="153"/>
      <c r="AB170" s="153"/>
      <c r="AC170" s="153"/>
      <c r="AD170" s="153"/>
      <c r="AE170" s="153"/>
      <c r="AF170" s="153"/>
      <c r="AG170" s="153"/>
    </row>
    <row r="171" spans="2:33" ht="12.75">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c r="AA171" s="153"/>
      <c r="AB171" s="153"/>
      <c r="AC171" s="153"/>
      <c r="AD171" s="153"/>
      <c r="AE171" s="153"/>
      <c r="AF171" s="153"/>
      <c r="AG171" s="153"/>
    </row>
    <row r="172" spans="2:33" ht="12.75">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c r="AA172" s="153"/>
      <c r="AB172" s="153"/>
      <c r="AC172" s="153"/>
      <c r="AD172" s="153"/>
      <c r="AE172" s="153"/>
      <c r="AF172" s="153"/>
      <c r="AG172" s="153"/>
    </row>
    <row r="173" spans="2:33" ht="12.75">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c r="AA173" s="153"/>
      <c r="AB173" s="153"/>
      <c r="AC173" s="153"/>
      <c r="AD173" s="153"/>
      <c r="AE173" s="153"/>
      <c r="AF173" s="153"/>
      <c r="AG173" s="153"/>
    </row>
    <row r="174" spans="2:33" ht="12.75">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E174" s="153"/>
      <c r="AF174" s="153"/>
      <c r="AG174" s="153"/>
    </row>
    <row r="175" spans="2:33" ht="12.75">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c r="AA175" s="153"/>
      <c r="AB175" s="153"/>
      <c r="AC175" s="153"/>
      <c r="AD175" s="153"/>
      <c r="AE175" s="153"/>
      <c r="AF175" s="153"/>
      <c r="AG175" s="153"/>
    </row>
    <row r="176" spans="2:33" ht="12.75">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c r="AG176" s="153"/>
    </row>
    <row r="177" spans="2:33" ht="12.75">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c r="AA177" s="153"/>
      <c r="AB177" s="153"/>
      <c r="AC177" s="153"/>
      <c r="AD177" s="153"/>
      <c r="AE177" s="153"/>
      <c r="AF177" s="153"/>
      <c r="AG177" s="153"/>
    </row>
    <row r="178" spans="2:33" ht="12.75">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c r="AA178" s="153"/>
      <c r="AB178" s="153"/>
      <c r="AC178" s="153"/>
      <c r="AD178" s="153"/>
      <c r="AE178" s="153"/>
      <c r="AF178" s="153"/>
      <c r="AG178" s="153"/>
    </row>
    <row r="179" spans="2:33" ht="12.75">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c r="AA179" s="153"/>
      <c r="AB179" s="153"/>
      <c r="AC179" s="153"/>
      <c r="AD179" s="153"/>
      <c r="AE179" s="153"/>
      <c r="AF179" s="153"/>
      <c r="AG179" s="153"/>
    </row>
    <row r="180" spans="2:33" ht="12.75">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c r="AG180" s="153"/>
    </row>
    <row r="181" spans="2:33" ht="12.75">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c r="AA181" s="153"/>
      <c r="AB181" s="153"/>
      <c r="AC181" s="153"/>
      <c r="AD181" s="153"/>
      <c r="AE181" s="153"/>
      <c r="AF181" s="153"/>
      <c r="AG181" s="153"/>
    </row>
    <row r="182" spans="2:33" ht="12.75">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c r="AA182" s="153"/>
      <c r="AB182" s="153"/>
      <c r="AC182" s="153"/>
      <c r="AD182" s="153"/>
      <c r="AE182" s="153"/>
      <c r="AF182" s="153"/>
      <c r="AG182" s="153"/>
    </row>
    <row r="183" spans="2:33" ht="12.75">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c r="AA183" s="153"/>
      <c r="AB183" s="153"/>
      <c r="AC183" s="153"/>
      <c r="AD183" s="153"/>
      <c r="AE183" s="153"/>
      <c r="AF183" s="153"/>
      <c r="AG183" s="153"/>
    </row>
    <row r="184" spans="2:33" ht="12.75">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c r="AA184" s="153"/>
      <c r="AB184" s="153"/>
      <c r="AC184" s="153"/>
      <c r="AD184" s="153"/>
      <c r="AE184" s="153"/>
      <c r="AF184" s="153"/>
      <c r="AG184" s="153"/>
    </row>
    <row r="185" spans="2:33" ht="12.75">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c r="AG185" s="153"/>
    </row>
    <row r="186" spans="2:33" ht="12.75">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c r="AG186" s="153"/>
    </row>
    <row r="187" spans="2:33" ht="12.75">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row>
    <row r="188" spans="2:33" ht="12.75">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row>
    <row r="189" spans="2:33" ht="12.75">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c r="AG189" s="153"/>
    </row>
    <row r="190" spans="2:33" ht="12.75">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c r="AG190" s="153"/>
    </row>
    <row r="191" spans="2:33" ht="12.75">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c r="AA191" s="153"/>
      <c r="AB191" s="153"/>
      <c r="AC191" s="153"/>
      <c r="AD191" s="153"/>
      <c r="AE191" s="153"/>
      <c r="AF191" s="153"/>
      <c r="AG191" s="153"/>
    </row>
    <row r="192" spans="2:33" ht="12.75">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c r="AA192" s="153"/>
      <c r="AB192" s="153"/>
      <c r="AC192" s="153"/>
      <c r="AD192" s="153"/>
      <c r="AE192" s="153"/>
      <c r="AF192" s="153"/>
      <c r="AG192" s="153"/>
    </row>
    <row r="193" spans="2:33" ht="12.75">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c r="AA193" s="153"/>
      <c r="AB193" s="153"/>
      <c r="AC193" s="153"/>
      <c r="AD193" s="153"/>
      <c r="AE193" s="153"/>
      <c r="AF193" s="153"/>
      <c r="AG193" s="153"/>
    </row>
    <row r="194" spans="2:33" ht="12.75">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c r="AA194" s="153"/>
      <c r="AB194" s="153"/>
      <c r="AC194" s="153"/>
      <c r="AD194" s="153"/>
      <c r="AE194" s="153"/>
      <c r="AF194" s="153"/>
      <c r="AG194" s="153"/>
    </row>
    <row r="195" spans="2:33" ht="12.75">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c r="AA195" s="153"/>
      <c r="AB195" s="153"/>
      <c r="AC195" s="153"/>
      <c r="AD195" s="153"/>
      <c r="AE195" s="153"/>
      <c r="AF195" s="153"/>
      <c r="AG195" s="153"/>
    </row>
    <row r="196" spans="2:33" ht="12.75">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row>
    <row r="197" spans="2:33" ht="12.75">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c r="AA197" s="153"/>
      <c r="AB197" s="153"/>
      <c r="AC197" s="153"/>
      <c r="AD197" s="153"/>
      <c r="AE197" s="153"/>
      <c r="AF197" s="153"/>
      <c r="AG197" s="153"/>
    </row>
    <row r="198" spans="2:33" ht="12.75">
      <c r="B198" s="153"/>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c r="AA198" s="153"/>
      <c r="AB198" s="153"/>
      <c r="AC198" s="153"/>
      <c r="AD198" s="153"/>
      <c r="AE198" s="153"/>
      <c r="AF198" s="153"/>
      <c r="AG198" s="153"/>
    </row>
    <row r="199" spans="2:33" ht="12.75">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c r="AA199" s="153"/>
      <c r="AB199" s="153"/>
      <c r="AC199" s="153"/>
      <c r="AD199" s="153"/>
      <c r="AE199" s="153"/>
      <c r="AF199" s="153"/>
      <c r="AG199" s="153"/>
    </row>
    <row r="200" spans="2:33" ht="12.75">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c r="AA200" s="153"/>
      <c r="AB200" s="153"/>
      <c r="AC200" s="153"/>
      <c r="AD200" s="153"/>
      <c r="AE200" s="153"/>
      <c r="AF200" s="153"/>
      <c r="AG200" s="153"/>
    </row>
    <row r="201" spans="2:33" ht="12.75">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c r="AA201" s="153"/>
      <c r="AB201" s="153"/>
      <c r="AC201" s="153"/>
      <c r="AD201" s="153"/>
      <c r="AE201" s="153"/>
      <c r="AF201" s="153"/>
      <c r="AG201" s="153"/>
    </row>
    <row r="202" spans="2:33" ht="12.75">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c r="AB202" s="153"/>
      <c r="AC202" s="153"/>
      <c r="AD202" s="153"/>
      <c r="AE202" s="153"/>
      <c r="AF202" s="153"/>
      <c r="AG202" s="153"/>
    </row>
    <row r="203" spans="2:33" ht="12.75">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c r="AA203" s="153"/>
      <c r="AB203" s="153"/>
      <c r="AC203" s="153"/>
      <c r="AD203" s="153"/>
      <c r="AE203" s="153"/>
      <c r="AF203" s="153"/>
      <c r="AG203" s="153"/>
    </row>
    <row r="204" spans="2:33" ht="12.75">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c r="AG204" s="153"/>
    </row>
    <row r="205" spans="2:33" ht="12.75">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row>
  </sheetData>
  <mergeCells count="2">
    <mergeCell ref="C2:O3"/>
    <mergeCell ref="G26:J27"/>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AE54"/>
  <sheetViews>
    <sheetView zoomScale="75" zoomScaleNormal="75" workbookViewId="0" topLeftCell="A1">
      <selection activeCell="J32" sqref="J32"/>
    </sheetView>
  </sheetViews>
  <sheetFormatPr defaultColWidth="9.00390625" defaultRowHeight="13.5"/>
  <cols>
    <col min="1" max="1" width="2.375" style="16" customWidth="1"/>
    <col min="2" max="2" width="2.875" style="109" customWidth="1"/>
    <col min="3" max="3" width="5.75390625" style="17" customWidth="1"/>
    <col min="4" max="4" width="5.125" style="16" customWidth="1"/>
    <col min="5" max="5" width="9.875" style="16" customWidth="1"/>
    <col min="6" max="6" width="2.50390625" style="16" customWidth="1"/>
    <col min="7" max="7" width="7.875" style="16" customWidth="1"/>
    <col min="8" max="8" width="1.625" style="16" customWidth="1"/>
    <col min="9" max="9" width="1.25" style="16" customWidth="1"/>
    <col min="10" max="10" width="6.00390625" style="16" customWidth="1"/>
    <col min="11" max="11" width="2.125" style="16" customWidth="1"/>
    <col min="12" max="12" width="7.75390625" style="16" customWidth="1"/>
    <col min="13" max="13" width="9.125" style="16" customWidth="1"/>
    <col min="14" max="14" width="8.625" style="18" customWidth="1"/>
    <col min="15" max="15" width="10.75390625" style="19" customWidth="1"/>
    <col min="16" max="16" width="8.625" style="16" customWidth="1"/>
    <col min="17" max="17" width="2.00390625" style="16" customWidth="1"/>
    <col min="18" max="18" width="1.75390625" style="16" customWidth="1"/>
    <col min="19" max="19" width="2.75390625" style="109" customWidth="1"/>
    <col min="20" max="20" width="6.00390625" style="16" customWidth="1"/>
    <col min="21" max="21" width="11.00390625" style="16" customWidth="1"/>
    <col min="22" max="22" width="2.625" style="16" customWidth="1"/>
    <col min="23" max="23" width="10.00390625" style="16" customWidth="1"/>
    <col min="24" max="24" width="2.125" style="16" customWidth="1"/>
    <col min="25" max="25" width="8.375" style="16" customWidth="1"/>
    <col min="26" max="26" width="3.125" style="16" customWidth="1"/>
    <col min="27" max="27" width="1.75390625" style="16" customWidth="1"/>
    <col min="28" max="28" width="7.25390625" style="16" customWidth="1"/>
    <col min="29" max="29" width="7.625" style="16" customWidth="1"/>
    <col min="30" max="30" width="5.00390625" style="16" customWidth="1"/>
    <col min="31" max="31" width="4.125" style="16" customWidth="1"/>
    <col min="32" max="32" width="4.25390625" style="16" customWidth="1"/>
    <col min="33" max="16384" width="9.00390625" style="16" customWidth="1"/>
  </cols>
  <sheetData>
    <row r="1" spans="3:23" ht="15.75" customHeight="1">
      <c r="C1" s="159" t="s">
        <v>121</v>
      </c>
      <c r="U1" s="178" t="s">
        <v>74</v>
      </c>
      <c r="V1" s="179"/>
      <c r="W1" s="127">
        <v>125.65217391304348</v>
      </c>
    </row>
    <row r="2" spans="21:28" ht="15.75" customHeight="1">
      <c r="U2" s="178" t="s">
        <v>75</v>
      </c>
      <c r="V2" s="179"/>
      <c r="W2" s="128">
        <v>188721.0144927536</v>
      </c>
      <c r="AB2" s="108" t="s">
        <v>23</v>
      </c>
    </row>
    <row r="3" spans="2:29" s="21" customFormat="1" ht="21" customHeight="1">
      <c r="B3" s="110"/>
      <c r="C3" s="86" t="s">
        <v>6</v>
      </c>
      <c r="D3" s="87" t="s">
        <v>7</v>
      </c>
      <c r="E3" s="86" t="s">
        <v>0</v>
      </c>
      <c r="F3" s="23"/>
      <c r="G3" s="24" t="s">
        <v>1</v>
      </c>
      <c r="H3" s="186" t="s">
        <v>2</v>
      </c>
      <c r="I3" s="207"/>
      <c r="J3" s="187"/>
      <c r="K3" s="186" t="s">
        <v>16</v>
      </c>
      <c r="L3" s="187"/>
      <c r="M3" s="22" t="s">
        <v>3</v>
      </c>
      <c r="N3" s="25" t="s">
        <v>19</v>
      </c>
      <c r="O3" s="26" t="s">
        <v>4</v>
      </c>
      <c r="P3" s="22" t="s">
        <v>5</v>
      </c>
      <c r="R3" s="27"/>
      <c r="S3" s="118" t="s">
        <v>48</v>
      </c>
      <c r="T3" s="16"/>
      <c r="AB3" s="121" t="s">
        <v>72</v>
      </c>
      <c r="AC3" s="122">
        <v>0.085</v>
      </c>
    </row>
    <row r="4" spans="2:29" s="28" customFormat="1" ht="15.75" customHeight="1">
      <c r="B4" s="111"/>
      <c r="C4" s="4" t="s">
        <v>24</v>
      </c>
      <c r="D4" s="81">
        <v>1</v>
      </c>
      <c r="E4" s="1">
        <v>183000</v>
      </c>
      <c r="F4" s="30"/>
      <c r="I4" s="31"/>
      <c r="J4" s="31"/>
      <c r="K4" s="31"/>
      <c r="L4" s="31"/>
      <c r="M4" s="31"/>
      <c r="N4" s="32" t="s">
        <v>17</v>
      </c>
      <c r="O4" s="33"/>
      <c r="P4" s="34"/>
      <c r="S4" s="115"/>
      <c r="T4" s="12">
        <v>-1</v>
      </c>
      <c r="W4" s="100" t="s">
        <v>47</v>
      </c>
      <c r="X4" s="101"/>
      <c r="Y4" s="102" t="s">
        <v>47</v>
      </c>
      <c r="Z4" s="101"/>
      <c r="AB4" s="120" t="s">
        <v>22</v>
      </c>
      <c r="AC4" s="8">
        <v>-3</v>
      </c>
    </row>
    <row r="5" spans="2:31" s="28" customFormat="1" ht="15.75" customHeight="1" thickBot="1">
      <c r="B5" s="112"/>
      <c r="C5" s="5" t="s">
        <v>25</v>
      </c>
      <c r="D5" s="82">
        <v>2</v>
      </c>
      <c r="E5" s="2">
        <v>190000</v>
      </c>
      <c r="F5" s="30"/>
      <c r="I5" s="36"/>
      <c r="J5" s="36"/>
      <c r="K5" s="36"/>
      <c r="L5" s="36"/>
      <c r="M5" s="36"/>
      <c r="N5" s="37">
        <v>125.65217391304348</v>
      </c>
      <c r="O5" s="38"/>
      <c r="P5" s="39"/>
      <c r="S5" s="119" t="s">
        <v>42</v>
      </c>
      <c r="V5" s="21"/>
      <c r="W5" s="103" t="s">
        <v>45</v>
      </c>
      <c r="X5" s="104"/>
      <c r="Y5" s="105" t="s">
        <v>46</v>
      </c>
      <c r="Z5" s="106"/>
      <c r="AA5" s="21"/>
      <c r="AB5" s="107" t="s">
        <v>71</v>
      </c>
      <c r="AE5" s="21"/>
    </row>
    <row r="6" spans="2:31" s="28" customFormat="1" ht="15.75" customHeight="1">
      <c r="B6" s="112" t="s">
        <v>11</v>
      </c>
      <c r="C6" s="5" t="s">
        <v>26</v>
      </c>
      <c r="D6" s="82">
        <v>3</v>
      </c>
      <c r="E6" s="2">
        <v>180000</v>
      </c>
      <c r="F6" s="30"/>
      <c r="I6" s="36"/>
      <c r="J6" s="36"/>
      <c r="K6" s="36"/>
      <c r="L6" s="36"/>
      <c r="M6" s="36"/>
      <c r="N6" s="41" t="s">
        <v>18</v>
      </c>
      <c r="O6" s="38"/>
      <c r="P6" s="39"/>
      <c r="S6" s="123"/>
      <c r="T6" s="92" t="s">
        <v>97</v>
      </c>
      <c r="U6" s="93">
        <v>194940</v>
      </c>
      <c r="W6" s="88">
        <v>0.9996923076923077</v>
      </c>
      <c r="Y6" s="88">
        <v>1.0652459016393443</v>
      </c>
      <c r="AB6" s="212">
        <v>212000</v>
      </c>
      <c r="AC6" s="213"/>
      <c r="AD6" s="20"/>
      <c r="AE6" s="28" t="s">
        <v>43</v>
      </c>
    </row>
    <row r="7" spans="2:30" s="28" customFormat="1" ht="15.75" customHeight="1">
      <c r="B7" s="112"/>
      <c r="C7" s="5" t="s">
        <v>27</v>
      </c>
      <c r="D7" s="82">
        <v>4</v>
      </c>
      <c r="E7" s="2">
        <v>180000</v>
      </c>
      <c r="F7" s="30"/>
      <c r="I7" s="36"/>
      <c r="J7" s="36"/>
      <c r="K7" s="36"/>
      <c r="L7" s="36"/>
      <c r="M7" s="36"/>
      <c r="N7" s="42">
        <v>188721.0144927536</v>
      </c>
      <c r="O7" s="38"/>
      <c r="P7" s="39"/>
      <c r="S7" s="124"/>
      <c r="T7" s="94" t="s">
        <v>98</v>
      </c>
      <c r="U7" s="95">
        <v>174940</v>
      </c>
      <c r="W7" s="89">
        <v>0.9996571428571429</v>
      </c>
      <c r="Y7" s="89">
        <v>0.9207368421052632</v>
      </c>
      <c r="AB7" s="214">
        <v>190000</v>
      </c>
      <c r="AC7" s="215"/>
      <c r="AD7" s="36"/>
    </row>
    <row r="8" spans="2:30" s="28" customFormat="1" ht="15.75" customHeight="1">
      <c r="B8" s="112" t="s">
        <v>12</v>
      </c>
      <c r="C8" s="5" t="s">
        <v>28</v>
      </c>
      <c r="D8" s="82">
        <v>5</v>
      </c>
      <c r="E8" s="2">
        <v>190000</v>
      </c>
      <c r="F8" s="30"/>
      <c r="I8" s="36"/>
      <c r="J8" s="36"/>
      <c r="K8" s="36"/>
      <c r="L8" s="43"/>
      <c r="M8" s="36"/>
      <c r="N8" s="44"/>
      <c r="O8" s="38"/>
      <c r="P8" s="39"/>
      <c r="S8" s="125" t="s">
        <v>13</v>
      </c>
      <c r="T8" s="94" t="s">
        <v>99</v>
      </c>
      <c r="U8" s="95">
        <v>183940</v>
      </c>
      <c r="W8" s="89">
        <v>0.9942702702702703</v>
      </c>
      <c r="Y8" s="89">
        <v>1.0218888888888888</v>
      </c>
      <c r="AB8" s="214">
        <v>200000</v>
      </c>
      <c r="AC8" s="215"/>
      <c r="AD8" s="36"/>
    </row>
    <row r="9" spans="2:30" s="28" customFormat="1" ht="15.75" customHeight="1">
      <c r="B9" s="112"/>
      <c r="C9" s="5" t="s">
        <v>29</v>
      </c>
      <c r="D9" s="82">
        <v>6</v>
      </c>
      <c r="E9" s="2">
        <v>220000</v>
      </c>
      <c r="F9" s="180">
        <v>189000</v>
      </c>
      <c r="G9" s="181"/>
      <c r="H9" s="45"/>
      <c r="I9" s="46"/>
      <c r="J9" s="36"/>
      <c r="K9" s="36"/>
      <c r="L9" s="47"/>
      <c r="M9" s="36"/>
      <c r="N9" s="44"/>
      <c r="O9" s="48"/>
      <c r="P9" s="49"/>
      <c r="S9" s="125" t="s">
        <v>12</v>
      </c>
      <c r="T9" s="94" t="s">
        <v>100</v>
      </c>
      <c r="U9" s="95">
        <v>174950</v>
      </c>
      <c r="W9" s="89">
        <v>0.9997142857142857</v>
      </c>
      <c r="Y9" s="89">
        <v>0.9719444444444445</v>
      </c>
      <c r="AB9" s="214">
        <v>190000</v>
      </c>
      <c r="AC9" s="215"/>
      <c r="AD9" s="50"/>
    </row>
    <row r="10" spans="2:30" s="28" customFormat="1" ht="15.75" customHeight="1">
      <c r="B10" s="112" t="s">
        <v>10</v>
      </c>
      <c r="C10" s="5" t="s">
        <v>30</v>
      </c>
      <c r="D10" s="82">
        <v>7</v>
      </c>
      <c r="E10" s="2">
        <v>201000</v>
      </c>
      <c r="F10" s="182">
        <v>190000</v>
      </c>
      <c r="G10" s="183"/>
      <c r="H10" s="180">
        <v>189000</v>
      </c>
      <c r="I10" s="181"/>
      <c r="J10" s="197"/>
      <c r="K10" s="184">
        <v>106.349</v>
      </c>
      <c r="L10" s="185"/>
      <c r="M10" s="51">
        <v>106.3164</v>
      </c>
      <c r="N10" s="52">
        <v>189600.5797101449</v>
      </c>
      <c r="O10" s="53">
        <v>100.21066406572476</v>
      </c>
      <c r="P10" s="29">
        <v>202000</v>
      </c>
      <c r="S10" s="125" t="s">
        <v>10</v>
      </c>
      <c r="T10" s="94" t="s">
        <v>101</v>
      </c>
      <c r="U10" s="95">
        <v>188960</v>
      </c>
      <c r="W10" s="89">
        <v>1.0051063829787235</v>
      </c>
      <c r="Y10" s="89">
        <v>0.9945263157894737</v>
      </c>
      <c r="AB10" s="214">
        <v>206000</v>
      </c>
      <c r="AC10" s="215"/>
      <c r="AD10" s="36"/>
    </row>
    <row r="11" spans="2:30" s="28" customFormat="1" ht="15.75" customHeight="1">
      <c r="B11" s="112"/>
      <c r="C11" s="5" t="s">
        <v>31</v>
      </c>
      <c r="D11" s="82">
        <v>8</v>
      </c>
      <c r="E11" s="2">
        <v>218000</v>
      </c>
      <c r="F11" s="182">
        <v>189000</v>
      </c>
      <c r="G11" s="183"/>
      <c r="H11" s="182">
        <v>189000</v>
      </c>
      <c r="I11" s="196"/>
      <c r="J11" s="183"/>
      <c r="K11" s="199">
        <v>115.343</v>
      </c>
      <c r="L11" s="200"/>
      <c r="M11" s="54">
        <v>115.3077</v>
      </c>
      <c r="N11" s="55">
        <v>189726.23188405795</v>
      </c>
      <c r="O11" s="56">
        <v>99.61722115236982</v>
      </c>
      <c r="P11" s="35">
        <v>217930</v>
      </c>
      <c r="S11" s="125" t="s">
        <v>14</v>
      </c>
      <c r="T11" s="94" t="s">
        <v>102</v>
      </c>
      <c r="U11" s="95">
        <v>198070</v>
      </c>
      <c r="W11" s="89">
        <v>1.0157435897435898</v>
      </c>
      <c r="Y11" s="89">
        <v>0.9003181818181818</v>
      </c>
      <c r="AB11" s="214">
        <v>215000</v>
      </c>
      <c r="AC11" s="215"/>
      <c r="AD11" s="36"/>
    </row>
    <row r="12" spans="2:30" s="28" customFormat="1" ht="15.75" customHeight="1">
      <c r="B12" s="112"/>
      <c r="C12" s="5" t="s">
        <v>32</v>
      </c>
      <c r="D12" s="82">
        <v>9</v>
      </c>
      <c r="E12" s="2">
        <v>198000</v>
      </c>
      <c r="F12" s="182">
        <v>190000</v>
      </c>
      <c r="G12" s="183"/>
      <c r="H12" s="182">
        <v>189000</v>
      </c>
      <c r="I12" s="196"/>
      <c r="J12" s="183"/>
      <c r="K12" s="199">
        <v>104.761</v>
      </c>
      <c r="L12" s="200"/>
      <c r="M12" s="54">
        <v>104.7289</v>
      </c>
      <c r="N12" s="55">
        <v>189851.88405797098</v>
      </c>
      <c r="O12" s="56">
        <v>100.07801657737765</v>
      </c>
      <c r="P12" s="35">
        <v>198980</v>
      </c>
      <c r="S12" s="125" t="s">
        <v>15</v>
      </c>
      <c r="T12" s="94" t="s">
        <v>103</v>
      </c>
      <c r="U12" s="95">
        <v>202000</v>
      </c>
      <c r="W12" s="89">
        <v>1.01</v>
      </c>
      <c r="Y12" s="89">
        <v>1.0049751243781095</v>
      </c>
      <c r="AB12" s="214">
        <v>220000</v>
      </c>
      <c r="AC12" s="215"/>
      <c r="AD12" s="20"/>
    </row>
    <row r="13" spans="2:30" s="28" customFormat="1" ht="15.75" customHeight="1">
      <c r="B13" s="112"/>
      <c r="C13" s="5" t="s">
        <v>33</v>
      </c>
      <c r="D13" s="82">
        <v>10</v>
      </c>
      <c r="E13" s="2">
        <v>188000</v>
      </c>
      <c r="F13" s="182">
        <v>189000</v>
      </c>
      <c r="G13" s="183"/>
      <c r="H13" s="182">
        <v>189000</v>
      </c>
      <c r="I13" s="196"/>
      <c r="J13" s="183"/>
      <c r="K13" s="199">
        <v>99.47</v>
      </c>
      <c r="L13" s="200"/>
      <c r="M13" s="54">
        <v>99.4395</v>
      </c>
      <c r="N13" s="55">
        <v>189977.53623188403</v>
      </c>
      <c r="O13" s="56">
        <v>99.48544641052148</v>
      </c>
      <c r="P13" s="35">
        <v>187940</v>
      </c>
      <c r="S13" s="125" t="s">
        <v>20</v>
      </c>
      <c r="T13" s="94" t="s">
        <v>104</v>
      </c>
      <c r="U13" s="95">
        <v>217930</v>
      </c>
      <c r="W13" s="89">
        <v>0.96429203539823</v>
      </c>
      <c r="Y13" s="89">
        <v>0.9996788990825688</v>
      </c>
      <c r="AB13" s="214">
        <v>237000</v>
      </c>
      <c r="AC13" s="215"/>
      <c r="AD13" s="20"/>
    </row>
    <row r="14" spans="2:30" s="28" customFormat="1" ht="15.75" customHeight="1">
      <c r="B14" s="112"/>
      <c r="C14" s="5" t="s">
        <v>34</v>
      </c>
      <c r="D14" s="82">
        <v>11</v>
      </c>
      <c r="E14" s="2">
        <v>180000</v>
      </c>
      <c r="F14" s="182">
        <v>189000</v>
      </c>
      <c r="G14" s="183"/>
      <c r="H14" s="182">
        <v>189000</v>
      </c>
      <c r="I14" s="196"/>
      <c r="J14" s="183"/>
      <c r="K14" s="199">
        <v>95.238</v>
      </c>
      <c r="L14" s="200"/>
      <c r="M14" s="54">
        <v>95.2088</v>
      </c>
      <c r="N14" s="55">
        <v>190103.1884057971</v>
      </c>
      <c r="O14" s="56">
        <v>99.4196896879803</v>
      </c>
      <c r="P14" s="35">
        <v>179940</v>
      </c>
      <c r="S14" s="125" t="s">
        <v>21</v>
      </c>
      <c r="T14" s="94" t="s">
        <v>105</v>
      </c>
      <c r="U14" s="95">
        <v>198980</v>
      </c>
      <c r="W14" s="89">
        <v>1.243625</v>
      </c>
      <c r="Y14" s="89">
        <v>1.004949494949495</v>
      </c>
      <c r="AB14" s="214">
        <v>216000</v>
      </c>
      <c r="AC14" s="215"/>
      <c r="AD14" s="20"/>
    </row>
    <row r="15" spans="2:30" s="28" customFormat="1" ht="15.75" customHeight="1" thickBot="1">
      <c r="B15" s="112"/>
      <c r="C15" s="6" t="s">
        <v>35</v>
      </c>
      <c r="D15" s="83">
        <v>12</v>
      </c>
      <c r="E15" s="9">
        <v>150000</v>
      </c>
      <c r="F15" s="190">
        <v>187000</v>
      </c>
      <c r="G15" s="191"/>
      <c r="H15" s="190">
        <v>188000</v>
      </c>
      <c r="I15" s="198"/>
      <c r="J15" s="191"/>
      <c r="K15" s="201">
        <v>79.787</v>
      </c>
      <c r="L15" s="202"/>
      <c r="M15" s="57">
        <v>79.7626</v>
      </c>
      <c r="N15" s="58">
        <v>190228.84057971011</v>
      </c>
      <c r="O15" s="59">
        <v>98.3026545449836</v>
      </c>
      <c r="P15" s="35">
        <v>149160</v>
      </c>
      <c r="S15" s="125"/>
      <c r="T15" s="94" t="s">
        <v>106</v>
      </c>
      <c r="U15" s="95">
        <v>187940</v>
      </c>
      <c r="W15" s="89">
        <v>1.0441111111111112</v>
      </c>
      <c r="Y15" s="89">
        <v>0.9996808510638298</v>
      </c>
      <c r="AB15" s="214">
        <v>204000</v>
      </c>
      <c r="AC15" s="215"/>
      <c r="AD15" s="20"/>
    </row>
    <row r="16" spans="2:30" s="28" customFormat="1" ht="15.75" customHeight="1" thickTop="1">
      <c r="B16" s="113"/>
      <c r="C16" s="10" t="s">
        <v>36</v>
      </c>
      <c r="D16" s="84">
        <v>13</v>
      </c>
      <c r="E16" s="11">
        <v>195000</v>
      </c>
      <c r="F16" s="192">
        <v>187000</v>
      </c>
      <c r="G16" s="193"/>
      <c r="H16" s="192">
        <v>187000</v>
      </c>
      <c r="I16" s="208"/>
      <c r="J16" s="193"/>
      <c r="K16" s="203">
        <v>104.278</v>
      </c>
      <c r="L16" s="204"/>
      <c r="M16" s="60">
        <v>104.2461</v>
      </c>
      <c r="N16" s="61">
        <v>190354.49275362317</v>
      </c>
      <c r="O16" s="62">
        <v>98.23776538966963</v>
      </c>
      <c r="P16" s="35">
        <v>194940</v>
      </c>
      <c r="S16" s="125"/>
      <c r="T16" s="94" t="s">
        <v>107</v>
      </c>
      <c r="U16" s="95">
        <v>179940</v>
      </c>
      <c r="W16" s="89">
        <v>0.8997</v>
      </c>
      <c r="Y16" s="89">
        <v>0.9996666666666667</v>
      </c>
      <c r="AB16" s="214">
        <v>196000</v>
      </c>
      <c r="AC16" s="215"/>
      <c r="AD16" s="20"/>
    </row>
    <row r="17" spans="2:31" s="28" customFormat="1" ht="15.75" customHeight="1" thickBot="1">
      <c r="B17" s="112"/>
      <c r="C17" s="5" t="s">
        <v>37</v>
      </c>
      <c r="D17" s="82">
        <v>14</v>
      </c>
      <c r="E17" s="2">
        <v>175000</v>
      </c>
      <c r="F17" s="182">
        <v>187000</v>
      </c>
      <c r="G17" s="183"/>
      <c r="H17" s="182">
        <v>187000</v>
      </c>
      <c r="I17" s="196"/>
      <c r="J17" s="183"/>
      <c r="K17" s="199">
        <v>93.582</v>
      </c>
      <c r="L17" s="200"/>
      <c r="M17" s="54">
        <v>93.5533</v>
      </c>
      <c r="N17" s="55">
        <v>190480.14492753622</v>
      </c>
      <c r="O17" s="56">
        <v>98.17296184394434</v>
      </c>
      <c r="P17" s="35">
        <v>174940</v>
      </c>
      <c r="S17" s="125"/>
      <c r="T17" s="96" t="s">
        <v>108</v>
      </c>
      <c r="U17" s="97">
        <v>149160</v>
      </c>
      <c r="W17" s="90">
        <v>0.7102857142857143</v>
      </c>
      <c r="Y17" s="90">
        <v>0.9944</v>
      </c>
      <c r="AB17" s="216">
        <v>162000</v>
      </c>
      <c r="AC17" s="217"/>
      <c r="AD17" s="116" t="s">
        <v>44</v>
      </c>
      <c r="AE17" s="117"/>
    </row>
    <row r="18" spans="2:31" s="28" customFormat="1" ht="15.75" customHeight="1" thickBot="1">
      <c r="B18" s="112" t="s">
        <v>8</v>
      </c>
      <c r="C18" s="5" t="s">
        <v>38</v>
      </c>
      <c r="D18" s="82">
        <v>15</v>
      </c>
      <c r="E18" s="2">
        <v>185000</v>
      </c>
      <c r="F18" s="182">
        <v>184000</v>
      </c>
      <c r="G18" s="183"/>
      <c r="H18" s="182">
        <v>185000</v>
      </c>
      <c r="I18" s="196"/>
      <c r="J18" s="183"/>
      <c r="K18" s="199">
        <v>100</v>
      </c>
      <c r="L18" s="200"/>
      <c r="M18" s="54">
        <v>99.9694</v>
      </c>
      <c r="N18" s="55">
        <v>190605.79710144925</v>
      </c>
      <c r="O18" s="56">
        <v>96.53431469456653</v>
      </c>
      <c r="P18" s="35">
        <v>183940</v>
      </c>
      <c r="S18" s="126"/>
      <c r="T18" s="98" t="s">
        <v>49</v>
      </c>
      <c r="U18" s="99">
        <v>2251750</v>
      </c>
      <c r="W18" s="91">
        <v>0.9837265181301879</v>
      </c>
      <c r="Y18" s="91">
        <v>0.988476733977173</v>
      </c>
      <c r="AB18" s="218">
        <v>2448000</v>
      </c>
      <c r="AC18" s="219" t="s">
        <v>109</v>
      </c>
      <c r="AD18" s="210">
        <v>1.087154435439103</v>
      </c>
      <c r="AE18" s="211"/>
    </row>
    <row r="19" spans="2:19" s="28" customFormat="1" ht="15.75" customHeight="1">
      <c r="B19" s="112"/>
      <c r="C19" s="5" t="s">
        <v>39</v>
      </c>
      <c r="D19" s="82">
        <v>16</v>
      </c>
      <c r="E19" s="2">
        <v>175000</v>
      </c>
      <c r="F19" s="182">
        <v>184000</v>
      </c>
      <c r="G19" s="183"/>
      <c r="H19" s="182">
        <v>184000</v>
      </c>
      <c r="I19" s="196"/>
      <c r="J19" s="183"/>
      <c r="K19" s="199">
        <v>95.108</v>
      </c>
      <c r="L19" s="200"/>
      <c r="M19" s="54">
        <v>95.0789</v>
      </c>
      <c r="N19" s="55">
        <v>190731.4492753623</v>
      </c>
      <c r="O19" s="56">
        <v>96.47071875092608</v>
      </c>
      <c r="P19" s="35">
        <v>174950</v>
      </c>
      <c r="S19" s="115"/>
    </row>
    <row r="20" spans="2:19" s="28" customFormat="1" ht="15.75" customHeight="1">
      <c r="B20" s="112" t="s">
        <v>9</v>
      </c>
      <c r="C20" s="5" t="s">
        <v>40</v>
      </c>
      <c r="D20" s="82">
        <v>17</v>
      </c>
      <c r="E20" s="2">
        <v>188000</v>
      </c>
      <c r="F20" s="182">
        <v>185000</v>
      </c>
      <c r="G20" s="183"/>
      <c r="H20" s="182">
        <v>184000</v>
      </c>
      <c r="I20" s="196"/>
      <c r="J20" s="183"/>
      <c r="K20" s="199">
        <v>102.173</v>
      </c>
      <c r="L20" s="200"/>
      <c r="M20" s="54">
        <v>102.1417</v>
      </c>
      <c r="N20" s="55">
        <v>190857.10144927533</v>
      </c>
      <c r="O20" s="56">
        <v>96.93115875448208</v>
      </c>
      <c r="P20" s="35">
        <v>188960</v>
      </c>
      <c r="S20" s="115"/>
    </row>
    <row r="21" spans="2:19" s="28" customFormat="1" ht="15.75" customHeight="1">
      <c r="B21" s="112"/>
      <c r="C21" s="5" t="s">
        <v>41</v>
      </c>
      <c r="D21" s="82">
        <v>18</v>
      </c>
      <c r="E21" s="2">
        <v>195000</v>
      </c>
      <c r="F21" s="194">
        <v>190000</v>
      </c>
      <c r="G21" s="195"/>
      <c r="H21" s="194">
        <v>187000</v>
      </c>
      <c r="I21" s="209"/>
      <c r="J21" s="195"/>
      <c r="K21" s="205">
        <v>104.278</v>
      </c>
      <c r="L21" s="206"/>
      <c r="M21" s="63">
        <v>104.2461</v>
      </c>
      <c r="N21" s="64">
        <v>190982.7536231884</v>
      </c>
      <c r="O21" s="65">
        <v>99.48542284340115</v>
      </c>
      <c r="P21" s="66">
        <v>198070</v>
      </c>
      <c r="S21" s="115"/>
    </row>
    <row r="22" spans="2:19" s="28" customFormat="1" ht="15.75" customHeight="1">
      <c r="B22" s="112" t="s">
        <v>10</v>
      </c>
      <c r="C22" s="5" t="s">
        <v>30</v>
      </c>
      <c r="D22" s="82">
        <v>19</v>
      </c>
      <c r="E22" s="2">
        <v>200000</v>
      </c>
      <c r="F22" s="30"/>
      <c r="I22" s="36"/>
      <c r="J22" s="36"/>
      <c r="K22" s="36"/>
      <c r="L22" s="36"/>
      <c r="M22" s="43"/>
      <c r="N22" s="44"/>
      <c r="O22" s="33"/>
      <c r="P22" s="39"/>
      <c r="S22" s="115"/>
    </row>
    <row r="23" spans="2:19" s="28" customFormat="1" ht="15.75" customHeight="1">
      <c r="B23" s="112"/>
      <c r="C23" s="5" t="s">
        <v>31</v>
      </c>
      <c r="D23" s="82">
        <v>20</v>
      </c>
      <c r="E23" s="2">
        <v>226000</v>
      </c>
      <c r="F23" s="30"/>
      <c r="I23" s="36"/>
      <c r="J23" s="36"/>
      <c r="K23" s="36"/>
      <c r="L23" s="36"/>
      <c r="M23" s="36"/>
      <c r="N23" s="44"/>
      <c r="O23" s="38"/>
      <c r="P23" s="39"/>
      <c r="S23" s="115"/>
    </row>
    <row r="24" spans="2:19" s="28" customFormat="1" ht="15.75" customHeight="1">
      <c r="B24" s="112"/>
      <c r="C24" s="5" t="s">
        <v>32</v>
      </c>
      <c r="D24" s="82">
        <v>21</v>
      </c>
      <c r="E24" s="2">
        <v>160000</v>
      </c>
      <c r="F24" s="30"/>
      <c r="I24" s="36"/>
      <c r="J24" s="36"/>
      <c r="K24" s="36"/>
      <c r="L24" s="36"/>
      <c r="M24" s="36"/>
      <c r="N24" s="44"/>
      <c r="O24" s="38"/>
      <c r="P24" s="39"/>
      <c r="S24" s="115"/>
    </row>
    <row r="25" spans="2:19" s="28" customFormat="1" ht="15.75" customHeight="1">
      <c r="B25" s="112"/>
      <c r="C25" s="5" t="s">
        <v>33</v>
      </c>
      <c r="D25" s="82">
        <v>22</v>
      </c>
      <c r="E25" s="2">
        <v>180000</v>
      </c>
      <c r="F25" s="30"/>
      <c r="I25" s="36"/>
      <c r="J25" s="36"/>
      <c r="K25" s="36"/>
      <c r="L25" s="36"/>
      <c r="M25" s="36"/>
      <c r="N25" s="44"/>
      <c r="O25" s="38"/>
      <c r="P25" s="39"/>
      <c r="S25" s="115"/>
    </row>
    <row r="26" spans="2:19" s="28" customFormat="1" ht="15.75" customHeight="1">
      <c r="B26" s="112"/>
      <c r="C26" s="5" t="s">
        <v>34</v>
      </c>
      <c r="D26" s="82">
        <v>23</v>
      </c>
      <c r="E26" s="2">
        <v>200000</v>
      </c>
      <c r="F26" s="30"/>
      <c r="I26" s="36"/>
      <c r="J26" s="36"/>
      <c r="K26" s="36"/>
      <c r="L26" s="36"/>
      <c r="M26" s="36"/>
      <c r="N26" s="44"/>
      <c r="O26" s="38"/>
      <c r="P26" s="39"/>
      <c r="Q26" s="67"/>
      <c r="S26" s="115"/>
    </row>
    <row r="27" spans="2:19" s="28" customFormat="1" ht="15.75" customHeight="1">
      <c r="B27" s="114"/>
      <c r="C27" s="7" t="s">
        <v>35</v>
      </c>
      <c r="D27" s="85">
        <v>24</v>
      </c>
      <c r="E27" s="3">
        <v>210000</v>
      </c>
      <c r="F27" s="68"/>
      <c r="G27" s="47"/>
      <c r="H27" s="47"/>
      <c r="I27" s="47"/>
      <c r="J27" s="47"/>
      <c r="K27" s="36"/>
      <c r="L27" s="36"/>
      <c r="M27" s="36"/>
      <c r="N27" s="69"/>
      <c r="O27" s="48"/>
      <c r="P27" s="70"/>
      <c r="Q27" s="67"/>
      <c r="S27" s="115"/>
    </row>
    <row r="28" spans="11:14" ht="15.75" customHeight="1">
      <c r="K28" s="188">
        <v>1200.3670000000002</v>
      </c>
      <c r="L28" s="189"/>
      <c r="M28" s="71">
        <v>1200</v>
      </c>
      <c r="N28" s="72"/>
    </row>
    <row r="29" ht="15.75" customHeight="1">
      <c r="M29" s="73"/>
    </row>
    <row r="30" spans="6:9" ht="12.75">
      <c r="F30" s="40"/>
      <c r="I30" s="40"/>
    </row>
    <row r="31" spans="6:9" ht="19.5" customHeight="1">
      <c r="F31" s="74"/>
      <c r="I31" s="75"/>
    </row>
    <row r="32" spans="6:10" ht="19.5" customHeight="1">
      <c r="F32" s="74"/>
      <c r="I32" s="76"/>
      <c r="J32" s="159" t="s">
        <v>121</v>
      </c>
    </row>
    <row r="33" spans="6:9" ht="19.5" customHeight="1">
      <c r="F33" s="74"/>
      <c r="I33" s="77"/>
    </row>
    <row r="34" spans="6:9" ht="19.5" customHeight="1">
      <c r="F34" s="74"/>
      <c r="I34" s="77"/>
    </row>
    <row r="35" spans="6:9" ht="19.5" customHeight="1">
      <c r="F35" s="74"/>
      <c r="I35" s="77"/>
    </row>
    <row r="36" spans="6:9" ht="19.5" customHeight="1">
      <c r="F36" s="74"/>
      <c r="I36" s="77"/>
    </row>
    <row r="37" spans="6:13" ht="19.5" customHeight="1">
      <c r="F37" s="74"/>
      <c r="I37" s="77"/>
      <c r="M37" s="78"/>
    </row>
    <row r="38" spans="6:13" ht="19.5" customHeight="1">
      <c r="F38" s="74"/>
      <c r="I38" s="77"/>
      <c r="M38" s="79"/>
    </row>
    <row r="39" spans="6:13" ht="19.5" customHeight="1">
      <c r="F39" s="74"/>
      <c r="I39" s="77"/>
      <c r="M39" s="79"/>
    </row>
    <row r="40" spans="6:13" ht="19.5" customHeight="1">
      <c r="F40" s="74"/>
      <c r="I40" s="77"/>
      <c r="M40" s="78"/>
    </row>
    <row r="41" spans="6:9" ht="19.5" customHeight="1">
      <c r="F41" s="74"/>
      <c r="I41" s="77"/>
    </row>
    <row r="42" spans="6:9" ht="19.5" customHeight="1">
      <c r="F42" s="74"/>
      <c r="I42" s="77"/>
    </row>
    <row r="43" spans="6:9" ht="19.5" customHeight="1">
      <c r="F43" s="79"/>
      <c r="I43" s="77"/>
    </row>
    <row r="44" spans="3:4" ht="15.75" customHeight="1">
      <c r="C44" s="80"/>
      <c r="D44" s="80"/>
    </row>
    <row r="45" spans="3:4" ht="15.75" customHeight="1">
      <c r="C45" s="80"/>
      <c r="D45" s="80"/>
    </row>
    <row r="46" spans="3:4" ht="15.75" customHeight="1">
      <c r="C46" s="80"/>
      <c r="D46" s="80"/>
    </row>
    <row r="47" spans="3:4" ht="15.75" customHeight="1">
      <c r="C47" s="80"/>
      <c r="D47" s="80"/>
    </row>
    <row r="48" spans="3:4" ht="15.75" customHeight="1">
      <c r="C48" s="80"/>
      <c r="D48" s="80"/>
    </row>
    <row r="49" spans="3:4" ht="15.75" customHeight="1">
      <c r="C49" s="80"/>
      <c r="D49" s="80"/>
    </row>
    <row r="50" spans="3:4" ht="15.75" customHeight="1">
      <c r="C50" s="80"/>
      <c r="D50" s="80"/>
    </row>
    <row r="51" spans="3:4" ht="15.75" customHeight="1">
      <c r="C51" s="80"/>
      <c r="D51" s="80"/>
    </row>
    <row r="52" spans="3:4" ht="15.75" customHeight="1">
      <c r="C52" s="80"/>
      <c r="D52" s="80"/>
    </row>
    <row r="53" spans="3:4" ht="15.75" customHeight="1">
      <c r="C53" s="80"/>
      <c r="D53" s="80"/>
    </row>
    <row r="54" spans="3:4" ht="15.75" customHeight="1">
      <c r="C54" s="80"/>
      <c r="D54" s="80"/>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sheetData>
  <mergeCells count="56">
    <mergeCell ref="AB12:AC12"/>
    <mergeCell ref="AB13:AC13"/>
    <mergeCell ref="AB14:AC14"/>
    <mergeCell ref="AB15:AC15"/>
    <mergeCell ref="AD18:AE18"/>
    <mergeCell ref="AB6:AC6"/>
    <mergeCell ref="AB7:AC7"/>
    <mergeCell ref="AB8:AC8"/>
    <mergeCell ref="AB9:AC9"/>
    <mergeCell ref="AB10:AC10"/>
    <mergeCell ref="AB11:AC11"/>
    <mergeCell ref="AB16:AC16"/>
    <mergeCell ref="AB17:AC17"/>
    <mergeCell ref="AB18:AC18"/>
    <mergeCell ref="K19:L19"/>
    <mergeCell ref="K20:L20"/>
    <mergeCell ref="K21:L21"/>
    <mergeCell ref="H3:J3"/>
    <mergeCell ref="H18:J18"/>
    <mergeCell ref="H19:J19"/>
    <mergeCell ref="H20:J20"/>
    <mergeCell ref="H16:J16"/>
    <mergeCell ref="H17:J17"/>
    <mergeCell ref="H21:J21"/>
    <mergeCell ref="K15:L15"/>
    <mergeCell ref="K16:L16"/>
    <mergeCell ref="K17:L17"/>
    <mergeCell ref="K18:L18"/>
    <mergeCell ref="K11:L11"/>
    <mergeCell ref="K12:L12"/>
    <mergeCell ref="K13:L13"/>
    <mergeCell ref="K14:L14"/>
    <mergeCell ref="F17:G17"/>
    <mergeCell ref="H10:J10"/>
    <mergeCell ref="H11:J11"/>
    <mergeCell ref="H12:J12"/>
    <mergeCell ref="H13:J13"/>
    <mergeCell ref="H15:J15"/>
    <mergeCell ref="F11:G11"/>
    <mergeCell ref="F12:G12"/>
    <mergeCell ref="K28:L28"/>
    <mergeCell ref="F13:G13"/>
    <mergeCell ref="F14:G14"/>
    <mergeCell ref="F15:G15"/>
    <mergeCell ref="F16:G16"/>
    <mergeCell ref="F18:G18"/>
    <mergeCell ref="F19:G19"/>
    <mergeCell ref="F20:G20"/>
    <mergeCell ref="F21:G21"/>
    <mergeCell ref="H14:J14"/>
    <mergeCell ref="U1:V1"/>
    <mergeCell ref="U2:V2"/>
    <mergeCell ref="F9:G9"/>
    <mergeCell ref="F10:G10"/>
    <mergeCell ref="K10:L10"/>
    <mergeCell ref="K3:L3"/>
  </mergeCells>
  <printOptions/>
  <pageMargins left="1.75" right="1.21" top="1.03" bottom="0.1968503937007874" header="0.31" footer="0.11811023622047245"/>
  <pageSetup blackAndWhite="1" horizontalDpi="600" verticalDpi="600" orientation="landscape" paperSize="9" r:id="rId2"/>
  <headerFooter alignWithMargins="0">
    <oddHeader>&amp;C&amp;18次年度売上計画算出表</oddHeader>
  </headerFooter>
  <drawing r:id="rId1"/>
</worksheet>
</file>

<file path=xl/worksheets/sheet3.xml><?xml version="1.0" encoding="utf-8"?>
<worksheet xmlns="http://schemas.openxmlformats.org/spreadsheetml/2006/main" xmlns:r="http://schemas.openxmlformats.org/officeDocument/2006/relationships">
  <dimension ref="A1:AE54"/>
  <sheetViews>
    <sheetView tabSelected="1" zoomScale="75" zoomScaleNormal="75" workbookViewId="0" topLeftCell="A1">
      <selection activeCell="T6" sqref="T6"/>
    </sheetView>
  </sheetViews>
  <sheetFormatPr defaultColWidth="9.00390625" defaultRowHeight="13.5"/>
  <cols>
    <col min="1" max="1" width="3.00390625" style="16" customWidth="1"/>
    <col min="2" max="2" width="2.875" style="109" customWidth="1"/>
    <col min="3" max="3" width="5.75390625" style="17" customWidth="1"/>
    <col min="4" max="4" width="5.125" style="16" customWidth="1"/>
    <col min="5" max="5" width="9.875" style="16" customWidth="1"/>
    <col min="6" max="6" width="2.50390625" style="16" hidden="1" customWidth="1"/>
    <col min="7" max="7" width="7.875" style="16" hidden="1" customWidth="1"/>
    <col min="8" max="8" width="1.625" style="16" hidden="1" customWidth="1"/>
    <col min="9" max="9" width="1.25" style="16" hidden="1" customWidth="1"/>
    <col min="10" max="10" width="6.00390625" style="16" hidden="1" customWidth="1"/>
    <col min="11" max="11" width="2.125" style="16" hidden="1" customWidth="1"/>
    <col min="12" max="12" width="7.75390625" style="16" hidden="1" customWidth="1"/>
    <col min="13" max="13" width="9.125" style="16" hidden="1" customWidth="1"/>
    <col min="14" max="14" width="8.625" style="18" hidden="1" customWidth="1"/>
    <col min="15" max="15" width="10.75390625" style="19" hidden="1" customWidth="1"/>
    <col min="16" max="16" width="8.625" style="16" hidden="1" customWidth="1"/>
    <col min="17" max="17" width="2.00390625" style="16" customWidth="1"/>
    <col min="18" max="18" width="1.75390625" style="16" customWidth="1"/>
    <col min="19" max="19" width="2.75390625" style="109" customWidth="1"/>
    <col min="20" max="20" width="6.00390625" style="16" customWidth="1"/>
    <col min="21" max="21" width="12.875" style="16" customWidth="1"/>
    <col min="22" max="22" width="2.625" style="16" customWidth="1"/>
    <col min="23" max="23" width="10.00390625" style="16" customWidth="1"/>
    <col min="24" max="24" width="2.125" style="16" customWidth="1"/>
    <col min="25" max="25" width="8.375" style="16" customWidth="1"/>
    <col min="26" max="26" width="3.125" style="16" customWidth="1"/>
    <col min="27" max="27" width="1.75390625" style="16" customWidth="1"/>
    <col min="28" max="28" width="7.25390625" style="16" customWidth="1"/>
    <col min="29" max="29" width="7.625" style="16" customWidth="1"/>
    <col min="30" max="30" width="5.00390625" style="16" customWidth="1"/>
    <col min="31" max="31" width="5.50390625" style="16" customWidth="1"/>
    <col min="32" max="32" width="4.25390625" style="16" customWidth="1"/>
    <col min="33" max="16384" width="9.00390625" style="16" customWidth="1"/>
  </cols>
  <sheetData>
    <row r="1" spans="1:23" ht="15.75" customHeight="1">
      <c r="A1" s="161" t="s">
        <v>122</v>
      </c>
      <c r="U1" s="178" t="s">
        <v>74</v>
      </c>
      <c r="V1" s="179"/>
      <c r="W1" s="127">
        <f>IF(N5&lt;&gt;"",N5,"")</f>
        <v>125.65217391304348</v>
      </c>
    </row>
    <row r="2" spans="1:28" ht="15.75" customHeight="1">
      <c r="A2" s="162" t="s">
        <v>123</v>
      </c>
      <c r="B2" s="160"/>
      <c r="U2" s="178" t="s">
        <v>75</v>
      </c>
      <c r="V2" s="179"/>
      <c r="W2" s="128">
        <f>IF(N7&lt;&gt;"",N7,"")</f>
        <v>188721.0144927536</v>
      </c>
      <c r="AB2" s="108" t="s">
        <v>23</v>
      </c>
    </row>
    <row r="3" spans="2:29" s="21" customFormat="1" ht="21" customHeight="1">
      <c r="B3" s="110"/>
      <c r="C3" s="86" t="s">
        <v>6</v>
      </c>
      <c r="D3" s="87" t="s">
        <v>7</v>
      </c>
      <c r="E3" s="86" t="s">
        <v>0</v>
      </c>
      <c r="F3" s="23"/>
      <c r="G3" s="24" t="s">
        <v>1</v>
      </c>
      <c r="H3" s="186" t="s">
        <v>2</v>
      </c>
      <c r="I3" s="207"/>
      <c r="J3" s="187"/>
      <c r="K3" s="186" t="s">
        <v>16</v>
      </c>
      <c r="L3" s="187"/>
      <c r="M3" s="22" t="s">
        <v>3</v>
      </c>
      <c r="N3" s="25" t="s">
        <v>19</v>
      </c>
      <c r="O3" s="26" t="s">
        <v>4</v>
      </c>
      <c r="P3" s="22" t="s">
        <v>5</v>
      </c>
      <c r="R3" s="27"/>
      <c r="S3" s="118" t="s">
        <v>48</v>
      </c>
      <c r="T3" s="16"/>
      <c r="AB3" s="121" t="s">
        <v>72</v>
      </c>
      <c r="AC3" s="122">
        <v>0.085</v>
      </c>
    </row>
    <row r="4" spans="2:29" s="28" customFormat="1" ht="15.75" customHeight="1">
      <c r="B4" s="111"/>
      <c r="C4" s="4" t="s">
        <v>24</v>
      </c>
      <c r="D4" s="81">
        <v>1</v>
      </c>
      <c r="E4" s="1">
        <v>183000</v>
      </c>
      <c r="F4" s="30"/>
      <c r="I4" s="31"/>
      <c r="J4" s="31"/>
      <c r="K4" s="31"/>
      <c r="L4" s="31"/>
      <c r="M4" s="31"/>
      <c r="N4" s="32" t="s">
        <v>17</v>
      </c>
      <c r="O4" s="33"/>
      <c r="P4" s="34"/>
      <c r="S4" s="115"/>
      <c r="T4" s="12">
        <v>-1</v>
      </c>
      <c r="W4" s="100" t="s">
        <v>47</v>
      </c>
      <c r="X4" s="101"/>
      <c r="Y4" s="102" t="s">
        <v>47</v>
      </c>
      <c r="Z4" s="101"/>
      <c r="AB4" s="120" t="s">
        <v>22</v>
      </c>
      <c r="AC4" s="8">
        <v>-3</v>
      </c>
    </row>
    <row r="5" spans="2:31" s="28" customFormat="1" ht="15.75" customHeight="1" thickBot="1">
      <c r="B5" s="112"/>
      <c r="C5" s="5" t="s">
        <v>25</v>
      </c>
      <c r="D5" s="82">
        <v>2</v>
      </c>
      <c r="E5" s="2">
        <v>190000</v>
      </c>
      <c r="F5" s="30"/>
      <c r="I5" s="36"/>
      <c r="J5" s="36"/>
      <c r="K5" s="36"/>
      <c r="L5" s="36"/>
      <c r="M5" s="36"/>
      <c r="N5" s="37">
        <f>IF(AND(SUM(E4:E27)*1&lt;&gt;0,SUM(D4:D27)*1&lt;&gt;0),SLOPE(E4:E27,D4:D27),"")</f>
        <v>125.65217391304348</v>
      </c>
      <c r="O5" s="38"/>
      <c r="P5" s="39"/>
      <c r="S5" s="119" t="s">
        <v>42</v>
      </c>
      <c r="V5" s="21"/>
      <c r="W5" s="103" t="s">
        <v>45</v>
      </c>
      <c r="X5" s="104"/>
      <c r="Y5" s="105" t="s">
        <v>46</v>
      </c>
      <c r="Z5" s="106"/>
      <c r="AA5" s="21"/>
      <c r="AB5" s="107" t="s">
        <v>95</v>
      </c>
      <c r="AE5" s="21"/>
    </row>
    <row r="6" spans="2:31" s="28" customFormat="1" ht="15.75" customHeight="1">
      <c r="B6" s="112" t="s">
        <v>11</v>
      </c>
      <c r="C6" s="5" t="s">
        <v>26</v>
      </c>
      <c r="D6" s="82">
        <v>3</v>
      </c>
      <c r="E6" s="2">
        <v>180000</v>
      </c>
      <c r="F6" s="30"/>
      <c r="I6" s="36"/>
      <c r="J6" s="36"/>
      <c r="K6" s="36"/>
      <c r="L6" s="36"/>
      <c r="M6" s="36"/>
      <c r="N6" s="41" t="s">
        <v>18</v>
      </c>
      <c r="O6" s="38"/>
      <c r="P6" s="39"/>
      <c r="S6" s="123"/>
      <c r="T6" s="92" t="str">
        <f aca="true" t="shared" si="0" ref="T6:T17">IF(C16&lt;&gt;"",C16,"")</f>
        <v>４月</v>
      </c>
      <c r="U6" s="93">
        <f aca="true" t="shared" si="1" ref="U6:U11">IF(P16&lt;&gt;"",P16,"")</f>
        <v>194940</v>
      </c>
      <c r="W6" s="88">
        <f aca="true" t="shared" si="2" ref="W6:W17">IF(AND(E16&lt;&gt;"",U6&lt;&gt;""),U6/E16,"")</f>
        <v>0.9996923076923077</v>
      </c>
      <c r="Y6" s="88">
        <f aca="true" t="shared" si="3" ref="Y6:Y17">IF(AND(E4&lt;&gt;"",U6&lt;&gt;""),U6/E4,"")</f>
        <v>1.0652459016393443</v>
      </c>
      <c r="AB6" s="212">
        <f aca="true" t="shared" si="4" ref="AB6:AB17">IF(AND($AC$3&lt;&gt;"",$AC$4&lt;&gt;""),ROUNDUP(U6*($AC$3+1),$AC$4),"")</f>
        <v>212000</v>
      </c>
      <c r="AC6" s="213"/>
      <c r="AD6" s="20"/>
      <c r="AE6" s="28" t="s">
        <v>96</v>
      </c>
    </row>
    <row r="7" spans="2:30" s="28" customFormat="1" ht="15.75" customHeight="1">
      <c r="B7" s="112"/>
      <c r="C7" s="5" t="s">
        <v>27</v>
      </c>
      <c r="D7" s="82">
        <v>4</v>
      </c>
      <c r="E7" s="2">
        <v>180000</v>
      </c>
      <c r="F7" s="30"/>
      <c r="I7" s="36"/>
      <c r="J7" s="36"/>
      <c r="K7" s="36"/>
      <c r="L7" s="36"/>
      <c r="M7" s="36"/>
      <c r="N7" s="42">
        <f>IF(AND(SUM(E4:E27)*1&lt;&gt;0,SUM(D4:D27)*1&lt;&gt;0),INTERCEPT(E4:E27,D4:D27),"")</f>
        <v>188721.0144927536</v>
      </c>
      <c r="O7" s="38"/>
      <c r="P7" s="39"/>
      <c r="S7" s="124"/>
      <c r="T7" s="94" t="str">
        <f t="shared" si="0"/>
        <v>５月</v>
      </c>
      <c r="U7" s="95">
        <f t="shared" si="1"/>
        <v>174940</v>
      </c>
      <c r="W7" s="89">
        <f t="shared" si="2"/>
        <v>0.9996571428571429</v>
      </c>
      <c r="Y7" s="89">
        <f t="shared" si="3"/>
        <v>0.9207368421052632</v>
      </c>
      <c r="AB7" s="214">
        <f t="shared" si="4"/>
        <v>190000</v>
      </c>
      <c r="AC7" s="215"/>
      <c r="AD7" s="36"/>
    </row>
    <row r="8" spans="2:30" s="28" customFormat="1" ht="15.75" customHeight="1">
      <c r="B8" s="112" t="s">
        <v>12</v>
      </c>
      <c r="C8" s="5" t="s">
        <v>28</v>
      </c>
      <c r="D8" s="82">
        <v>5</v>
      </c>
      <c r="E8" s="2">
        <v>190000</v>
      </c>
      <c r="F8" s="30"/>
      <c r="I8" s="36"/>
      <c r="J8" s="36"/>
      <c r="K8" s="36"/>
      <c r="L8" s="43"/>
      <c r="M8" s="36"/>
      <c r="N8" s="44"/>
      <c r="O8" s="38"/>
      <c r="P8" s="39"/>
      <c r="S8" s="125" t="s">
        <v>13</v>
      </c>
      <c r="T8" s="94" t="str">
        <f t="shared" si="0"/>
        <v>６月</v>
      </c>
      <c r="U8" s="95">
        <f t="shared" si="1"/>
        <v>183940</v>
      </c>
      <c r="W8" s="89">
        <f t="shared" si="2"/>
        <v>0.9942702702702703</v>
      </c>
      <c r="Y8" s="89">
        <f t="shared" si="3"/>
        <v>1.0218888888888888</v>
      </c>
      <c r="AB8" s="214">
        <f t="shared" si="4"/>
        <v>200000</v>
      </c>
      <c r="AC8" s="215"/>
      <c r="AD8" s="36"/>
    </row>
    <row r="9" spans="2:30" s="28" customFormat="1" ht="15.75" customHeight="1">
      <c r="B9" s="112"/>
      <c r="C9" s="5" t="s">
        <v>29</v>
      </c>
      <c r="D9" s="82">
        <v>6</v>
      </c>
      <c r="E9" s="2">
        <v>220000</v>
      </c>
      <c r="F9" s="180">
        <f aca="true" t="shared" si="5" ref="F9:F21">IF(SUM(E4:E15)*1&lt;&gt;0,ROUNDDOWN(SUM(E4:E15)/12,-3),"")</f>
        <v>189000</v>
      </c>
      <c r="G9" s="181"/>
      <c r="H9" s="45"/>
      <c r="I9" s="46"/>
      <c r="J9" s="36"/>
      <c r="K9" s="36"/>
      <c r="L9" s="47"/>
      <c r="M9" s="36"/>
      <c r="N9" s="44"/>
      <c r="O9" s="48"/>
      <c r="P9" s="49"/>
      <c r="S9" s="125" t="s">
        <v>12</v>
      </c>
      <c r="T9" s="94" t="str">
        <f t="shared" si="0"/>
        <v>７月</v>
      </c>
      <c r="U9" s="95">
        <f t="shared" si="1"/>
        <v>174950</v>
      </c>
      <c r="W9" s="89">
        <f t="shared" si="2"/>
        <v>0.9997142857142857</v>
      </c>
      <c r="Y9" s="89">
        <f t="shared" si="3"/>
        <v>0.9719444444444445</v>
      </c>
      <c r="AB9" s="214">
        <f t="shared" si="4"/>
        <v>190000</v>
      </c>
      <c r="AC9" s="215"/>
      <c r="AD9" s="50"/>
    </row>
    <row r="10" spans="2:30" s="28" customFormat="1" ht="15.75" customHeight="1">
      <c r="B10" s="112" t="s">
        <v>10</v>
      </c>
      <c r="C10" s="5" t="s">
        <v>30</v>
      </c>
      <c r="D10" s="82">
        <v>7</v>
      </c>
      <c r="E10" s="2">
        <v>201000</v>
      </c>
      <c r="F10" s="182">
        <f t="shared" si="5"/>
        <v>190000</v>
      </c>
      <c r="G10" s="183"/>
      <c r="H10" s="180">
        <f aca="true" t="shared" si="6" ref="H10:H21">IF(F9&lt;&gt;"",ROUNDDOWN((F9+F10)/2,-3),"")</f>
        <v>189000</v>
      </c>
      <c r="I10" s="181"/>
      <c r="J10" s="197"/>
      <c r="K10" s="184">
        <f aca="true" t="shared" si="7" ref="K10:K21">IF(AND(E10*1&lt;&gt;0,H10&lt;&gt;""),ROUNDDOWN((E10/H10)*100,3),"")</f>
        <v>106.349</v>
      </c>
      <c r="L10" s="185"/>
      <c r="M10" s="51">
        <f aca="true" t="shared" si="8" ref="M10:M21">IF(AND(K10&lt;&gt;"",$K$28&lt;&gt;""),ROUNDDOWN((K10*1200)/$K$28,4),"")</f>
        <v>106.3164</v>
      </c>
      <c r="N10" s="52">
        <f aca="true" t="shared" si="9" ref="N10:N21">IF(AND($N$5&lt;&gt;"",$N$7&lt;&gt;""),$N$5*D10+$N$7,"")</f>
        <v>189600.5797101449</v>
      </c>
      <c r="O10" s="53">
        <f aca="true" t="shared" si="10" ref="O10:O21">IF(AND(F10&lt;&gt;"",N10&lt;&gt;""),F10/N10*100,"")</f>
        <v>100.21066406572476</v>
      </c>
      <c r="P10" s="29">
        <f aca="true" t="shared" si="11" ref="P10:P21">IF(AND(N10&lt;&gt;"",O10&lt;&gt;"",M10&lt;&gt;""),ROUND(N10*(O10/100)*(M10/100),$T$4),"")</f>
        <v>202000</v>
      </c>
      <c r="S10" s="125" t="s">
        <v>10</v>
      </c>
      <c r="T10" s="94" t="str">
        <f t="shared" si="0"/>
        <v>８月</v>
      </c>
      <c r="U10" s="95">
        <f t="shared" si="1"/>
        <v>188960</v>
      </c>
      <c r="W10" s="89">
        <f t="shared" si="2"/>
        <v>1.0051063829787235</v>
      </c>
      <c r="Y10" s="89">
        <f t="shared" si="3"/>
        <v>0.9945263157894737</v>
      </c>
      <c r="AB10" s="214">
        <f t="shared" si="4"/>
        <v>206000</v>
      </c>
      <c r="AC10" s="215"/>
      <c r="AD10" s="36"/>
    </row>
    <row r="11" spans="2:30" s="28" customFormat="1" ht="15.75" customHeight="1">
      <c r="B11" s="112"/>
      <c r="C11" s="5" t="s">
        <v>31</v>
      </c>
      <c r="D11" s="82">
        <v>8</v>
      </c>
      <c r="E11" s="2">
        <v>218000</v>
      </c>
      <c r="F11" s="182">
        <f t="shared" si="5"/>
        <v>189000</v>
      </c>
      <c r="G11" s="183"/>
      <c r="H11" s="182">
        <f t="shared" si="6"/>
        <v>189000</v>
      </c>
      <c r="I11" s="196"/>
      <c r="J11" s="183"/>
      <c r="K11" s="199">
        <f t="shared" si="7"/>
        <v>115.343</v>
      </c>
      <c r="L11" s="200"/>
      <c r="M11" s="54">
        <f t="shared" si="8"/>
        <v>115.3077</v>
      </c>
      <c r="N11" s="55">
        <f t="shared" si="9"/>
        <v>189726.23188405795</v>
      </c>
      <c r="O11" s="56">
        <f t="shared" si="10"/>
        <v>99.61722115236982</v>
      </c>
      <c r="P11" s="35">
        <f t="shared" si="11"/>
        <v>217930</v>
      </c>
      <c r="S11" s="125" t="s">
        <v>14</v>
      </c>
      <c r="T11" s="94" t="str">
        <f t="shared" si="0"/>
        <v>９月</v>
      </c>
      <c r="U11" s="95">
        <f t="shared" si="1"/>
        <v>198070</v>
      </c>
      <c r="W11" s="89">
        <f t="shared" si="2"/>
        <v>1.0157435897435898</v>
      </c>
      <c r="Y11" s="89">
        <f t="shared" si="3"/>
        <v>0.9003181818181818</v>
      </c>
      <c r="AB11" s="214">
        <f t="shared" si="4"/>
        <v>215000</v>
      </c>
      <c r="AC11" s="215"/>
      <c r="AD11" s="36"/>
    </row>
    <row r="12" spans="2:30" s="28" customFormat="1" ht="15.75" customHeight="1">
      <c r="B12" s="112"/>
      <c r="C12" s="5" t="s">
        <v>32</v>
      </c>
      <c r="D12" s="82">
        <v>9</v>
      </c>
      <c r="E12" s="2">
        <v>198000</v>
      </c>
      <c r="F12" s="182">
        <f t="shared" si="5"/>
        <v>190000</v>
      </c>
      <c r="G12" s="183"/>
      <c r="H12" s="182">
        <f t="shared" si="6"/>
        <v>189000</v>
      </c>
      <c r="I12" s="196"/>
      <c r="J12" s="183"/>
      <c r="K12" s="199">
        <f t="shared" si="7"/>
        <v>104.761</v>
      </c>
      <c r="L12" s="200"/>
      <c r="M12" s="54">
        <f t="shared" si="8"/>
        <v>104.7289</v>
      </c>
      <c r="N12" s="55">
        <f t="shared" si="9"/>
        <v>189851.88405797098</v>
      </c>
      <c r="O12" s="56">
        <f t="shared" si="10"/>
        <v>100.07801657737765</v>
      </c>
      <c r="P12" s="35">
        <f t="shared" si="11"/>
        <v>198980</v>
      </c>
      <c r="S12" s="125" t="s">
        <v>15</v>
      </c>
      <c r="T12" s="94" t="str">
        <f t="shared" si="0"/>
        <v>１０月</v>
      </c>
      <c r="U12" s="95">
        <f aca="true" t="shared" si="12" ref="U12:U17">IF(P10&lt;&gt;"",P10,"")</f>
        <v>202000</v>
      </c>
      <c r="W12" s="89">
        <f t="shared" si="2"/>
        <v>1.01</v>
      </c>
      <c r="Y12" s="89">
        <f t="shared" si="3"/>
        <v>1.0049751243781095</v>
      </c>
      <c r="AB12" s="214">
        <f t="shared" si="4"/>
        <v>220000</v>
      </c>
      <c r="AC12" s="215"/>
      <c r="AD12" s="20"/>
    </row>
    <row r="13" spans="2:30" s="28" customFormat="1" ht="15.75" customHeight="1">
      <c r="B13" s="112"/>
      <c r="C13" s="5" t="s">
        <v>33</v>
      </c>
      <c r="D13" s="82">
        <v>10</v>
      </c>
      <c r="E13" s="2">
        <v>188000</v>
      </c>
      <c r="F13" s="182">
        <f t="shared" si="5"/>
        <v>189000</v>
      </c>
      <c r="G13" s="183"/>
      <c r="H13" s="182">
        <f t="shared" si="6"/>
        <v>189000</v>
      </c>
      <c r="I13" s="196"/>
      <c r="J13" s="183"/>
      <c r="K13" s="199">
        <f t="shared" si="7"/>
        <v>99.47</v>
      </c>
      <c r="L13" s="200"/>
      <c r="M13" s="54">
        <f t="shared" si="8"/>
        <v>99.4395</v>
      </c>
      <c r="N13" s="55">
        <f t="shared" si="9"/>
        <v>189977.53623188403</v>
      </c>
      <c r="O13" s="56">
        <f t="shared" si="10"/>
        <v>99.48544641052148</v>
      </c>
      <c r="P13" s="35">
        <f t="shared" si="11"/>
        <v>187940</v>
      </c>
      <c r="S13" s="125" t="s">
        <v>20</v>
      </c>
      <c r="T13" s="94" t="str">
        <f t="shared" si="0"/>
        <v>１１月</v>
      </c>
      <c r="U13" s="95">
        <f t="shared" si="12"/>
        <v>217930</v>
      </c>
      <c r="W13" s="89">
        <f t="shared" si="2"/>
        <v>0.96429203539823</v>
      </c>
      <c r="Y13" s="89">
        <f t="shared" si="3"/>
        <v>0.9996788990825688</v>
      </c>
      <c r="AB13" s="214">
        <f t="shared" si="4"/>
        <v>237000</v>
      </c>
      <c r="AC13" s="215"/>
      <c r="AD13" s="20"/>
    </row>
    <row r="14" spans="2:30" s="28" customFormat="1" ht="15.75" customHeight="1">
      <c r="B14" s="112"/>
      <c r="C14" s="5" t="s">
        <v>34</v>
      </c>
      <c r="D14" s="82">
        <v>11</v>
      </c>
      <c r="E14" s="2">
        <v>180000</v>
      </c>
      <c r="F14" s="182">
        <f t="shared" si="5"/>
        <v>189000</v>
      </c>
      <c r="G14" s="183"/>
      <c r="H14" s="182">
        <f t="shared" si="6"/>
        <v>189000</v>
      </c>
      <c r="I14" s="196"/>
      <c r="J14" s="183"/>
      <c r="K14" s="199">
        <f t="shared" si="7"/>
        <v>95.238</v>
      </c>
      <c r="L14" s="200"/>
      <c r="M14" s="54">
        <f t="shared" si="8"/>
        <v>95.2088</v>
      </c>
      <c r="N14" s="55">
        <f t="shared" si="9"/>
        <v>190103.1884057971</v>
      </c>
      <c r="O14" s="56">
        <f t="shared" si="10"/>
        <v>99.4196896879803</v>
      </c>
      <c r="P14" s="35">
        <f t="shared" si="11"/>
        <v>179940</v>
      </c>
      <c r="S14" s="125" t="s">
        <v>21</v>
      </c>
      <c r="T14" s="94" t="str">
        <f t="shared" si="0"/>
        <v>１２月</v>
      </c>
      <c r="U14" s="95">
        <f t="shared" si="12"/>
        <v>198980</v>
      </c>
      <c r="W14" s="89">
        <f t="shared" si="2"/>
        <v>1.243625</v>
      </c>
      <c r="Y14" s="89">
        <f t="shared" si="3"/>
        <v>1.004949494949495</v>
      </c>
      <c r="AB14" s="214">
        <f t="shared" si="4"/>
        <v>216000</v>
      </c>
      <c r="AC14" s="215"/>
      <c r="AD14" s="20"/>
    </row>
    <row r="15" spans="2:30" s="28" customFormat="1" ht="15.75" customHeight="1" thickBot="1">
      <c r="B15" s="112"/>
      <c r="C15" s="6" t="s">
        <v>35</v>
      </c>
      <c r="D15" s="83">
        <v>12</v>
      </c>
      <c r="E15" s="9">
        <v>150000</v>
      </c>
      <c r="F15" s="190">
        <f t="shared" si="5"/>
        <v>187000</v>
      </c>
      <c r="G15" s="191"/>
      <c r="H15" s="190">
        <f t="shared" si="6"/>
        <v>188000</v>
      </c>
      <c r="I15" s="198"/>
      <c r="J15" s="191"/>
      <c r="K15" s="201">
        <f t="shared" si="7"/>
        <v>79.787</v>
      </c>
      <c r="L15" s="202"/>
      <c r="M15" s="57">
        <f t="shared" si="8"/>
        <v>79.7626</v>
      </c>
      <c r="N15" s="58">
        <f t="shared" si="9"/>
        <v>190228.84057971011</v>
      </c>
      <c r="O15" s="59">
        <f t="shared" si="10"/>
        <v>98.3026545449836</v>
      </c>
      <c r="P15" s="35">
        <f t="shared" si="11"/>
        <v>149160</v>
      </c>
      <c r="S15" s="125"/>
      <c r="T15" s="94" t="str">
        <f t="shared" si="0"/>
        <v>１月</v>
      </c>
      <c r="U15" s="95">
        <f t="shared" si="12"/>
        <v>187940</v>
      </c>
      <c r="W15" s="89">
        <f t="shared" si="2"/>
        <v>1.0441111111111112</v>
      </c>
      <c r="Y15" s="89">
        <f t="shared" si="3"/>
        <v>0.9996808510638298</v>
      </c>
      <c r="AB15" s="214">
        <f t="shared" si="4"/>
        <v>204000</v>
      </c>
      <c r="AC15" s="215"/>
      <c r="AD15" s="20"/>
    </row>
    <row r="16" spans="2:30" s="28" customFormat="1" ht="15.75" customHeight="1" thickTop="1">
      <c r="B16" s="113"/>
      <c r="C16" s="10" t="s">
        <v>36</v>
      </c>
      <c r="D16" s="84">
        <v>13</v>
      </c>
      <c r="E16" s="11">
        <v>195000</v>
      </c>
      <c r="F16" s="192">
        <f t="shared" si="5"/>
        <v>187000</v>
      </c>
      <c r="G16" s="193"/>
      <c r="H16" s="192">
        <f t="shared" si="6"/>
        <v>187000</v>
      </c>
      <c r="I16" s="208"/>
      <c r="J16" s="193"/>
      <c r="K16" s="203">
        <f t="shared" si="7"/>
        <v>104.278</v>
      </c>
      <c r="L16" s="204"/>
      <c r="M16" s="60">
        <f t="shared" si="8"/>
        <v>104.2461</v>
      </c>
      <c r="N16" s="61">
        <f t="shared" si="9"/>
        <v>190354.49275362317</v>
      </c>
      <c r="O16" s="62">
        <f t="shared" si="10"/>
        <v>98.23776538966963</v>
      </c>
      <c r="P16" s="35">
        <f t="shared" si="11"/>
        <v>194940</v>
      </c>
      <c r="S16" s="125"/>
      <c r="T16" s="94" t="str">
        <f t="shared" si="0"/>
        <v>２月</v>
      </c>
      <c r="U16" s="95">
        <f t="shared" si="12"/>
        <v>179940</v>
      </c>
      <c r="W16" s="89">
        <f t="shared" si="2"/>
        <v>0.8997</v>
      </c>
      <c r="Y16" s="89">
        <f t="shared" si="3"/>
        <v>0.9996666666666667</v>
      </c>
      <c r="AB16" s="214">
        <f t="shared" si="4"/>
        <v>196000</v>
      </c>
      <c r="AC16" s="215"/>
      <c r="AD16" s="20"/>
    </row>
    <row r="17" spans="2:31" s="28" customFormat="1" ht="15.75" customHeight="1" thickBot="1">
      <c r="B17" s="112"/>
      <c r="C17" s="5" t="s">
        <v>37</v>
      </c>
      <c r="D17" s="82">
        <v>14</v>
      </c>
      <c r="E17" s="2">
        <v>175000</v>
      </c>
      <c r="F17" s="182">
        <f t="shared" si="5"/>
        <v>187000</v>
      </c>
      <c r="G17" s="183"/>
      <c r="H17" s="182">
        <f t="shared" si="6"/>
        <v>187000</v>
      </c>
      <c r="I17" s="196"/>
      <c r="J17" s="183"/>
      <c r="K17" s="199">
        <f t="shared" si="7"/>
        <v>93.582</v>
      </c>
      <c r="L17" s="200"/>
      <c r="M17" s="54">
        <f t="shared" si="8"/>
        <v>93.5533</v>
      </c>
      <c r="N17" s="55">
        <f t="shared" si="9"/>
        <v>190480.14492753622</v>
      </c>
      <c r="O17" s="56">
        <f t="shared" si="10"/>
        <v>98.17296184394434</v>
      </c>
      <c r="P17" s="35">
        <f t="shared" si="11"/>
        <v>174940</v>
      </c>
      <c r="S17" s="125"/>
      <c r="T17" s="96" t="str">
        <f t="shared" si="0"/>
        <v>３月</v>
      </c>
      <c r="U17" s="97">
        <f t="shared" si="12"/>
        <v>149160</v>
      </c>
      <c r="W17" s="90">
        <f t="shared" si="2"/>
        <v>0.7102857142857143</v>
      </c>
      <c r="Y17" s="90">
        <f t="shared" si="3"/>
        <v>0.9944</v>
      </c>
      <c r="AB17" s="216">
        <f t="shared" si="4"/>
        <v>162000</v>
      </c>
      <c r="AC17" s="217"/>
      <c r="AD17" s="116" t="s">
        <v>44</v>
      </c>
      <c r="AE17" s="117"/>
    </row>
    <row r="18" spans="2:31" s="28" customFormat="1" ht="15.75" customHeight="1" thickBot="1">
      <c r="B18" s="112" t="s">
        <v>8</v>
      </c>
      <c r="C18" s="5" t="s">
        <v>38</v>
      </c>
      <c r="D18" s="82">
        <v>15</v>
      </c>
      <c r="E18" s="2">
        <v>185000</v>
      </c>
      <c r="F18" s="182">
        <f t="shared" si="5"/>
        <v>184000</v>
      </c>
      <c r="G18" s="183"/>
      <c r="H18" s="182">
        <f t="shared" si="6"/>
        <v>185000</v>
      </c>
      <c r="I18" s="196"/>
      <c r="J18" s="183"/>
      <c r="K18" s="199">
        <f t="shared" si="7"/>
        <v>100</v>
      </c>
      <c r="L18" s="200"/>
      <c r="M18" s="54">
        <f t="shared" si="8"/>
        <v>99.9694</v>
      </c>
      <c r="N18" s="55">
        <f t="shared" si="9"/>
        <v>190605.79710144925</v>
      </c>
      <c r="O18" s="56">
        <f t="shared" si="10"/>
        <v>96.53431469456653</v>
      </c>
      <c r="P18" s="35">
        <f t="shared" si="11"/>
        <v>183940</v>
      </c>
      <c r="S18" s="126"/>
      <c r="T18" s="98" t="s">
        <v>49</v>
      </c>
      <c r="U18" s="99">
        <f>IF(SUM(U6:U17)*1&lt;&gt;0,SUM(U6:U17),"")</f>
        <v>2251750</v>
      </c>
      <c r="W18" s="91">
        <f>IF(U18&lt;&gt;"",U18/SUM(E16:E27),"")</f>
        <v>0.9837265181301879</v>
      </c>
      <c r="Y18" s="91">
        <f>IF(U18&lt;&gt;"",U18/SUM(E4:E15),"")</f>
        <v>0.988476733977173</v>
      </c>
      <c r="AB18" s="218">
        <f>IF(SUM(AB6:AB17)*1&lt;&gt;0,SUM(AB6:AB17),"")</f>
        <v>2448000</v>
      </c>
      <c r="AC18" s="219">
        <f>IF(SUM(AC6:AC17)*1&lt;&gt;0,SUM(AC6:AC17),"")</f>
      </c>
      <c r="AD18" s="210">
        <f>IF(AND(U18&lt;&gt;"",AB18&lt;&gt;""),AB18/U18,"")</f>
        <v>1.087154435439103</v>
      </c>
      <c r="AE18" s="211"/>
    </row>
    <row r="19" spans="2:19" s="28" customFormat="1" ht="15.75" customHeight="1">
      <c r="B19" s="112"/>
      <c r="C19" s="5" t="s">
        <v>39</v>
      </c>
      <c r="D19" s="82">
        <v>16</v>
      </c>
      <c r="E19" s="2">
        <v>175000</v>
      </c>
      <c r="F19" s="182">
        <f t="shared" si="5"/>
        <v>184000</v>
      </c>
      <c r="G19" s="183"/>
      <c r="H19" s="182">
        <f t="shared" si="6"/>
        <v>184000</v>
      </c>
      <c r="I19" s="196"/>
      <c r="J19" s="183"/>
      <c r="K19" s="199">
        <f t="shared" si="7"/>
        <v>95.108</v>
      </c>
      <c r="L19" s="200"/>
      <c r="M19" s="54">
        <f t="shared" si="8"/>
        <v>95.0789</v>
      </c>
      <c r="N19" s="55">
        <f t="shared" si="9"/>
        <v>190731.4492753623</v>
      </c>
      <c r="O19" s="56">
        <f t="shared" si="10"/>
        <v>96.47071875092608</v>
      </c>
      <c r="P19" s="35">
        <f t="shared" si="11"/>
        <v>174950</v>
      </c>
      <c r="S19" s="115"/>
    </row>
    <row r="20" spans="2:19" s="28" customFormat="1" ht="15.75" customHeight="1">
      <c r="B20" s="112" t="s">
        <v>9</v>
      </c>
      <c r="C20" s="5" t="s">
        <v>40</v>
      </c>
      <c r="D20" s="82">
        <v>17</v>
      </c>
      <c r="E20" s="2">
        <v>188000</v>
      </c>
      <c r="F20" s="182">
        <f t="shared" si="5"/>
        <v>185000</v>
      </c>
      <c r="G20" s="183"/>
      <c r="H20" s="182">
        <f t="shared" si="6"/>
        <v>184000</v>
      </c>
      <c r="I20" s="196"/>
      <c r="J20" s="183"/>
      <c r="K20" s="199">
        <f t="shared" si="7"/>
        <v>102.173</v>
      </c>
      <c r="L20" s="200"/>
      <c r="M20" s="54">
        <f t="shared" si="8"/>
        <v>102.1417</v>
      </c>
      <c r="N20" s="55">
        <f t="shared" si="9"/>
        <v>190857.10144927533</v>
      </c>
      <c r="O20" s="56">
        <f t="shared" si="10"/>
        <v>96.93115875448208</v>
      </c>
      <c r="P20" s="35">
        <f t="shared" si="11"/>
        <v>188960</v>
      </c>
      <c r="S20" s="115"/>
    </row>
    <row r="21" spans="2:19" s="28" customFormat="1" ht="15.75" customHeight="1">
      <c r="B21" s="112"/>
      <c r="C21" s="5" t="s">
        <v>41</v>
      </c>
      <c r="D21" s="82">
        <v>18</v>
      </c>
      <c r="E21" s="2">
        <v>195000</v>
      </c>
      <c r="F21" s="194">
        <f t="shared" si="5"/>
        <v>190000</v>
      </c>
      <c r="G21" s="195"/>
      <c r="H21" s="194">
        <f t="shared" si="6"/>
        <v>187000</v>
      </c>
      <c r="I21" s="209"/>
      <c r="J21" s="195"/>
      <c r="K21" s="205">
        <f t="shared" si="7"/>
        <v>104.278</v>
      </c>
      <c r="L21" s="206"/>
      <c r="M21" s="63">
        <f t="shared" si="8"/>
        <v>104.2461</v>
      </c>
      <c r="N21" s="64">
        <f t="shared" si="9"/>
        <v>190982.7536231884</v>
      </c>
      <c r="O21" s="65">
        <f t="shared" si="10"/>
        <v>99.48542284340115</v>
      </c>
      <c r="P21" s="66">
        <f t="shared" si="11"/>
        <v>198070</v>
      </c>
      <c r="S21" s="115"/>
    </row>
    <row r="22" spans="2:19" s="28" customFormat="1" ht="15.75" customHeight="1">
      <c r="B22" s="112" t="s">
        <v>10</v>
      </c>
      <c r="C22" s="5" t="s">
        <v>30</v>
      </c>
      <c r="D22" s="82">
        <v>19</v>
      </c>
      <c r="E22" s="2">
        <v>200000</v>
      </c>
      <c r="F22" s="30"/>
      <c r="I22" s="36"/>
      <c r="J22" s="36"/>
      <c r="K22" s="36"/>
      <c r="L22" s="36"/>
      <c r="M22" s="43"/>
      <c r="N22" s="44"/>
      <c r="O22" s="33"/>
      <c r="P22" s="39"/>
      <c r="S22" s="115"/>
    </row>
    <row r="23" spans="2:19" s="28" customFormat="1" ht="15.75" customHeight="1">
      <c r="B23" s="112"/>
      <c r="C23" s="5" t="s">
        <v>31</v>
      </c>
      <c r="D23" s="82">
        <v>20</v>
      </c>
      <c r="E23" s="2">
        <v>226000</v>
      </c>
      <c r="F23" s="30"/>
      <c r="I23" s="36"/>
      <c r="J23" s="36"/>
      <c r="K23" s="36"/>
      <c r="L23" s="36"/>
      <c r="M23" s="36"/>
      <c r="N23" s="44"/>
      <c r="O23" s="38"/>
      <c r="P23" s="39"/>
      <c r="S23" s="115"/>
    </row>
    <row r="24" spans="2:19" s="28" customFormat="1" ht="15.75" customHeight="1">
      <c r="B24" s="112"/>
      <c r="C24" s="5" t="s">
        <v>32</v>
      </c>
      <c r="D24" s="82">
        <v>21</v>
      </c>
      <c r="E24" s="2">
        <v>160000</v>
      </c>
      <c r="F24" s="30"/>
      <c r="I24" s="36"/>
      <c r="J24" s="36"/>
      <c r="K24" s="36"/>
      <c r="L24" s="36"/>
      <c r="M24" s="36"/>
      <c r="N24" s="44"/>
      <c r="O24" s="38"/>
      <c r="P24" s="39"/>
      <c r="S24" s="115"/>
    </row>
    <row r="25" spans="2:19" s="28" customFormat="1" ht="15.75" customHeight="1">
      <c r="B25" s="112"/>
      <c r="C25" s="5" t="s">
        <v>33</v>
      </c>
      <c r="D25" s="82">
        <v>22</v>
      </c>
      <c r="E25" s="2">
        <v>180000</v>
      </c>
      <c r="F25" s="30"/>
      <c r="I25" s="36"/>
      <c r="J25" s="36"/>
      <c r="K25" s="36"/>
      <c r="L25" s="36"/>
      <c r="M25" s="36"/>
      <c r="N25" s="44"/>
      <c r="O25" s="38"/>
      <c r="P25" s="39"/>
      <c r="S25" s="115"/>
    </row>
    <row r="26" spans="2:19" s="28" customFormat="1" ht="15.75" customHeight="1">
      <c r="B26" s="112"/>
      <c r="C26" s="5" t="s">
        <v>34</v>
      </c>
      <c r="D26" s="82">
        <v>23</v>
      </c>
      <c r="E26" s="2">
        <v>200000</v>
      </c>
      <c r="F26" s="30"/>
      <c r="I26" s="36"/>
      <c r="J26" s="36"/>
      <c r="K26" s="36"/>
      <c r="L26" s="36"/>
      <c r="M26" s="36"/>
      <c r="N26" s="44"/>
      <c r="O26" s="38"/>
      <c r="P26" s="39"/>
      <c r="Q26" s="67"/>
      <c r="S26" s="115"/>
    </row>
    <row r="27" spans="2:21" s="28" customFormat="1" ht="15.75" customHeight="1">
      <c r="B27" s="114"/>
      <c r="C27" s="7" t="s">
        <v>35</v>
      </c>
      <c r="D27" s="85">
        <v>24</v>
      </c>
      <c r="E27" s="3">
        <v>210000</v>
      </c>
      <c r="F27" s="68"/>
      <c r="G27" s="47"/>
      <c r="H27" s="47"/>
      <c r="I27" s="47"/>
      <c r="J27" s="47"/>
      <c r="K27" s="36"/>
      <c r="L27" s="36"/>
      <c r="M27" s="36"/>
      <c r="N27" s="69"/>
      <c r="O27" s="48"/>
      <c r="P27" s="70"/>
      <c r="Q27" s="67"/>
      <c r="S27" s="115"/>
      <c r="U27" s="161" t="s">
        <v>121</v>
      </c>
    </row>
    <row r="28" spans="11:14" ht="15.75" customHeight="1">
      <c r="K28" s="188">
        <f>IF(SUM(K10:K21)*1&lt;&gt;0,SUM(K10:K21),"")</f>
        <v>1200.3670000000002</v>
      </c>
      <c r="L28" s="189"/>
      <c r="M28" s="71">
        <f>IF(SUM(M10:M21)*1&lt;&gt;0,ROUNDUP(SUM(M10:M21),3),"")</f>
        <v>1200</v>
      </c>
      <c r="N28" s="72"/>
    </row>
    <row r="29" ht="15.75" customHeight="1">
      <c r="M29" s="73"/>
    </row>
    <row r="30" spans="6:9" ht="12.75">
      <c r="F30" s="40"/>
      <c r="I30" s="40"/>
    </row>
    <row r="31" spans="6:9" ht="19.5" customHeight="1">
      <c r="F31" s="74"/>
      <c r="I31" s="75"/>
    </row>
    <row r="32" spans="6:9" ht="19.5" customHeight="1">
      <c r="F32" s="74"/>
      <c r="I32" s="76"/>
    </row>
    <row r="33" spans="6:9" ht="19.5" customHeight="1">
      <c r="F33" s="74"/>
      <c r="I33" s="77"/>
    </row>
    <row r="34" spans="6:9" ht="19.5" customHeight="1">
      <c r="F34" s="74"/>
      <c r="I34" s="77"/>
    </row>
    <row r="35" spans="6:9" ht="19.5" customHeight="1">
      <c r="F35" s="74"/>
      <c r="I35" s="77"/>
    </row>
    <row r="36" spans="6:9" ht="19.5" customHeight="1">
      <c r="F36" s="74"/>
      <c r="I36" s="77"/>
    </row>
    <row r="37" spans="6:13" ht="19.5" customHeight="1">
      <c r="F37" s="74"/>
      <c r="I37" s="77"/>
      <c r="M37" s="78"/>
    </row>
    <row r="38" spans="6:13" ht="19.5" customHeight="1">
      <c r="F38" s="74"/>
      <c r="I38" s="77"/>
      <c r="M38" s="79"/>
    </row>
    <row r="39" spans="6:13" ht="19.5" customHeight="1">
      <c r="F39" s="74"/>
      <c r="I39" s="77"/>
      <c r="M39" s="79"/>
    </row>
    <row r="40" spans="6:13" ht="19.5" customHeight="1">
      <c r="F40" s="74"/>
      <c r="I40" s="77"/>
      <c r="M40" s="78"/>
    </row>
    <row r="41" spans="6:9" ht="19.5" customHeight="1">
      <c r="F41" s="74"/>
      <c r="I41" s="77"/>
    </row>
    <row r="42" spans="6:9" ht="19.5" customHeight="1">
      <c r="F42" s="74"/>
      <c r="I42" s="77"/>
    </row>
    <row r="43" spans="6:9" ht="19.5" customHeight="1">
      <c r="F43" s="79"/>
      <c r="I43" s="77"/>
    </row>
    <row r="44" spans="3:4" ht="15.75" customHeight="1">
      <c r="C44" s="80"/>
      <c r="D44" s="80"/>
    </row>
    <row r="45" spans="3:4" ht="15.75" customHeight="1">
      <c r="C45" s="80"/>
      <c r="D45" s="80"/>
    </row>
    <row r="46" spans="3:4" ht="15.75" customHeight="1">
      <c r="C46" s="80"/>
      <c r="D46" s="80"/>
    </row>
    <row r="47" spans="3:4" ht="15.75" customHeight="1">
      <c r="C47" s="80"/>
      <c r="D47" s="80"/>
    </row>
    <row r="48" spans="3:4" ht="15.75" customHeight="1">
      <c r="C48" s="80"/>
      <c r="D48" s="80"/>
    </row>
    <row r="49" spans="3:4" ht="15.75" customHeight="1">
      <c r="C49" s="80"/>
      <c r="D49" s="80"/>
    </row>
    <row r="50" spans="3:4" ht="15.75" customHeight="1">
      <c r="C50" s="80"/>
      <c r="D50" s="80"/>
    </row>
    <row r="51" spans="3:4" ht="15.75" customHeight="1">
      <c r="C51" s="80"/>
      <c r="D51" s="80"/>
    </row>
    <row r="52" spans="3:4" ht="15.75" customHeight="1">
      <c r="C52" s="80"/>
      <c r="D52" s="80"/>
    </row>
    <row r="53" spans="3:4" ht="15.75" customHeight="1">
      <c r="C53" s="80"/>
      <c r="D53" s="80"/>
    </row>
    <row r="54" spans="3:4" ht="15.75" customHeight="1">
      <c r="C54" s="80"/>
      <c r="D54" s="80"/>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sheetData>
  <mergeCells count="56">
    <mergeCell ref="U1:V1"/>
    <mergeCell ref="U2:V2"/>
    <mergeCell ref="F9:G9"/>
    <mergeCell ref="F10:G10"/>
    <mergeCell ref="K10:L10"/>
    <mergeCell ref="K3:L3"/>
    <mergeCell ref="K28:L28"/>
    <mergeCell ref="F13:G13"/>
    <mergeCell ref="F14:G14"/>
    <mergeCell ref="F15:G15"/>
    <mergeCell ref="F16:G16"/>
    <mergeCell ref="F18:G18"/>
    <mergeCell ref="F19:G19"/>
    <mergeCell ref="F20:G20"/>
    <mergeCell ref="F21:G21"/>
    <mergeCell ref="H14:J14"/>
    <mergeCell ref="F17:G17"/>
    <mergeCell ref="H10:J10"/>
    <mergeCell ref="H11:J11"/>
    <mergeCell ref="H12:J12"/>
    <mergeCell ref="H13:J13"/>
    <mergeCell ref="H15:J15"/>
    <mergeCell ref="F11:G11"/>
    <mergeCell ref="F12:G12"/>
    <mergeCell ref="K11:L11"/>
    <mergeCell ref="K12:L12"/>
    <mergeCell ref="K13:L13"/>
    <mergeCell ref="K14:L14"/>
    <mergeCell ref="K15:L15"/>
    <mergeCell ref="K16:L16"/>
    <mergeCell ref="K17:L17"/>
    <mergeCell ref="K18:L18"/>
    <mergeCell ref="K19:L19"/>
    <mergeCell ref="K20:L20"/>
    <mergeCell ref="K21:L21"/>
    <mergeCell ref="H3:J3"/>
    <mergeCell ref="H18:J18"/>
    <mergeCell ref="H19:J19"/>
    <mergeCell ref="H20:J20"/>
    <mergeCell ref="H16:J16"/>
    <mergeCell ref="H17:J17"/>
    <mergeCell ref="H21:J21"/>
    <mergeCell ref="AD18:AE18"/>
    <mergeCell ref="AB6:AC6"/>
    <mergeCell ref="AB7:AC7"/>
    <mergeCell ref="AB8:AC8"/>
    <mergeCell ref="AB9:AC9"/>
    <mergeCell ref="AB10:AC10"/>
    <mergeCell ref="AB11:AC11"/>
    <mergeCell ref="AB16:AC16"/>
    <mergeCell ref="AB17:AC17"/>
    <mergeCell ref="AB18:AC18"/>
    <mergeCell ref="AB12:AC12"/>
    <mergeCell ref="AB13:AC13"/>
    <mergeCell ref="AB14:AC14"/>
    <mergeCell ref="AB15:AC15"/>
  </mergeCells>
  <printOptions/>
  <pageMargins left="1.75" right="1.21" top="1.03" bottom="0.1968503937007874" header="0.31" footer="0.11811023622047245"/>
  <pageSetup blackAndWhite="1" horizontalDpi="600" verticalDpi="600" orientation="landscape" paperSize="9" r:id="rId2"/>
  <headerFooter alignWithMargins="0">
    <oddHeader>&amp;C&amp;18次年度売上計画算出表</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HBM</dc:creator>
  <cp:keywords/>
  <dc:description/>
  <cp:lastModifiedBy>(有)たけ工房</cp:lastModifiedBy>
  <cp:lastPrinted>2001-11-24T01:19:43Z</cp:lastPrinted>
  <dcterms:created xsi:type="dcterms:W3CDTF">2001-06-11T01:14:41Z</dcterms:created>
  <dcterms:modified xsi:type="dcterms:W3CDTF">2008-05-12T02:13:14Z</dcterms:modified>
  <cp:category/>
  <cp:version/>
  <cp:contentType/>
  <cp:contentStatus/>
</cp:coreProperties>
</file>